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1" activeTab="1"/>
  </bookViews>
  <sheets>
    <sheet name="Entrate_Rendiconto_Anno0" sheetId="1" state="hidden" r:id="rId1"/>
    <sheet name="Spese_Bilancio_2024" sheetId="2" r:id="rId2"/>
    <sheet name="Spese_Bilancio_2025" sheetId="3" r:id="rId3"/>
    <sheet name="Spese_Bilancio_2026" sheetId="4" r:id="rId4"/>
    <sheet name="Spese_Rendiconto_Anno0" sheetId="5" state="hidden" r:id="rId5"/>
  </sheets>
  <definedNames>
    <definedName name="_xlnm.Print_Area" localSheetId="0">'Entrate_Rendiconto_Anno0'!$B$1:$E$59</definedName>
    <definedName name="_xlnm.Print_Area" localSheetId="1">'Spese_Bilancio_2024'!$B$1:$BX$53</definedName>
    <definedName name="_xlnm.Print_Area" localSheetId="2">'Spese_Bilancio_2025'!$B$1:$BX$53</definedName>
    <definedName name="_xlnm.Print_Area" localSheetId="3">'Spese_Bilancio_2026'!$B$1:$BX$53</definedName>
    <definedName name="_xlnm.Print_Area" localSheetId="4">'Spese_Rendiconto_Anno0'!$B$1:$BX$54</definedName>
    <definedName name="_xlnm.Print_Titles" localSheetId="1">'Spese_Bilancio_2024'!$B:$C</definedName>
    <definedName name="_xlnm.Print_Titles" localSheetId="2">'Spese_Bilancio_2025'!$B:$C</definedName>
    <definedName name="_xlnm.Print_Titles" localSheetId="3">'Spese_Bilancio_2026'!$B:$C</definedName>
    <definedName name="_xlnm.Print_Titles" localSheetId="4">'Spese_Rendiconto_Anno0'!$B:$C</definedName>
  </definedNames>
  <calcPr fullCalcOnLoad="1"/>
</workbook>
</file>

<file path=xl/sharedStrings.xml><?xml version="1.0" encoding="utf-8"?>
<sst xmlns="http://schemas.openxmlformats.org/spreadsheetml/2006/main" count="666" uniqueCount="151">
  <si>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</si>
  <si>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</si>
  <si>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</si>
  <si>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</si>
  <si>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</si>
  <si>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</si>
  <si>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</si>
  <si>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</si>
  <si>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</si>
  <si>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</si>
  <si>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</si>
  <si>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</si>
  <si>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</si>
  <si>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</si>
  <si>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</si>
  <si>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</si>
  <si>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</si>
  <si>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</si>
  <si>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</si>
  <si>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</si>
  <si>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</si>
  <si>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</si>
  <si>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</si>
  <si>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</si>
  <si>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</si>
  <si>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</si>
  <si>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</si>
  <si>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</si>
  <si>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</si>
  <si>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</si>
  <si>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</si>
  <si>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</si>
  <si>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</si>
  <si>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</si>
  <si>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</si>
  <si>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</si>
  <si>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</si>
  <si>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</si>
  <si>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</si>
  <si>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</si>
  <si>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</si>
  <si>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</si>
  <si>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</si>
  <si>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</si>
  <si>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</si>
  <si>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</si>
  <si>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</si>
  <si>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</si>
  <si>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</si>
  <si>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</si>
  <si>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</si>
  <si>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</si>
  <si>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</si>
  <si>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</si>
  <si>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</si>
  <si>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</si>
  <si>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</si>
  <si>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</si>
  <si>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</si>
  <si>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</si>
  <si>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</si>
  <si>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</si>
  <si>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</si>
  <si>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</si>
  <si>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</si>
  <si>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</si>
  <si>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</si>
  <si>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</si>
  <si>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</si>
  <si>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</si>
  <si>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</si>
  <si>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</si>
  <si>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</si>
  <si>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</si>
  <si>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</si>
  <si>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</si>
  <si>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</si>
  <si>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</si>
  <si>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</si>
  <si>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</si>
  <si>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</si>
  <si>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</si>
  <si>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</si>
  <si>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</si>
  <si>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</si>
  <si>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</si>
  <si>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</si>
  <si>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</si>
  <si>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</si>
  <si>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</si>
  <si>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</si>
  <si>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</si>
  <si>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</si>
  <si>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</si>
  <si>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</si>
  <si>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</si>
  <si>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</si>
  <si>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</si>
  <si>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</si>
  <si>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</si>
  <si>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</si>
  <si>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</si>
  <si>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</si>
  <si>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</si>
  <si>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</si>
  <si>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</si>
  <si>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</si>
  <si>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</si>
  <si>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</si>
  <si>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</si>
  <si>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</si>
  <si>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</si>
  <si>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</si>
  <si>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</si>
  <si>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</si>
  <si>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</si>
  <si>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</si>
  <si>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</si>
  <si>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</si>
  <si>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</si>
  <si>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</si>
  <si>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</si>
  <si>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</si>
  <si>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</si>
  <si>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</si>
  <si>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</si>
  <si>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</si>
  <si>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</si>
  <si>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</si>
  <si>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</si>
  <si>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</si>
  <si>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</si>
  <si>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</si>
  <si>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</si>
  <si>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</si>
  <si>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</si>
  <si>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</si>
  <si>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</si>
  <si>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</si>
  <si>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</si>
  <si>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</si>
  <si>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</si>
  <si>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2026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</si>
  <si>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</si>
  <si>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</si>
  <si>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</si>
  <si>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</si>
  <si>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</si>
  <si>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</si>
  <si>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2024</t>
  </si>
  <si>
    <t>Dati previsionali anno 2025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</si>
</sst>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9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double"/>
      <bottom style="thin">
        <color theme="0" tint="-0.149959996342659"/>
      </bottom>
    </border>
    <border>
      <left style="thin"/>
      <right style="double"/>
      <top style="double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>
        <color theme="0" tint="-0.149959996342659"/>
      </top>
      <bottom>
        <color indexed="63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149959996342659"/>
      </top>
      <bottom>
        <color indexed="63"/>
      </bottom>
    </border>
    <border>
      <left style="thin"/>
      <right style="double"/>
      <top style="thin">
        <color theme="0" tint="-0.149959996342659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" fillId="21" borderId="3" applyNumberForma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138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33" borderId="16" xfId="0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33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9" fillId="4" borderId="26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vertical="center"/>
    </xf>
    <xf numFmtId="0" fontId="10" fillId="4" borderId="29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vertical="center"/>
    </xf>
    <xf numFmtId="0" fontId="0" fillId="4" borderId="31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11" fillId="33" borderId="0" xfId="0" applyFont="1" applyFill="1" applyAlignment="1">
      <alignment horizontal="left" vertical="center"/>
    </xf>
    <xf numFmtId="4" fontId="5" fillId="33" borderId="32" xfId="0" applyNumberFormat="1" applyFont="1" applyFill="1" applyBorder="1" applyAlignment="1" applyProtection="1">
      <alignment/>
      <protection locked="0"/>
    </xf>
    <xf numFmtId="4" fontId="5" fillId="33" borderId="33" xfId="0" applyNumberFormat="1" applyFont="1" applyFill="1" applyBorder="1" applyAlignment="1">
      <alignment/>
    </xf>
    <xf numFmtId="4" fontId="5" fillId="33" borderId="34" xfId="0" applyNumberFormat="1" applyFont="1" applyFill="1" applyBorder="1" applyAlignment="1" applyProtection="1">
      <alignment/>
      <protection locked="0"/>
    </xf>
    <xf numFmtId="4" fontId="5" fillId="33" borderId="35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5" fillId="33" borderId="36" xfId="0" applyNumberFormat="1" applyFont="1" applyFill="1" applyBorder="1" applyAlignment="1" applyProtection="1">
      <alignment/>
      <protection locked="0"/>
    </xf>
    <xf numFmtId="4" fontId="5" fillId="33" borderId="32" xfId="0" applyNumberFormat="1" applyFont="1" applyFill="1" applyBorder="1" applyAlignment="1">
      <alignment/>
    </xf>
    <xf numFmtId="4" fontId="5" fillId="33" borderId="37" xfId="0" applyNumberFormat="1" applyFont="1" applyFill="1" applyBorder="1" applyAlignment="1" applyProtection="1">
      <alignment/>
      <protection locked="0"/>
    </xf>
    <xf numFmtId="4" fontId="5" fillId="33" borderId="35" xfId="0" applyNumberFormat="1" applyFont="1" applyFill="1" applyBorder="1" applyAlignment="1" applyProtection="1">
      <alignment/>
      <protection locked="0"/>
    </xf>
    <xf numFmtId="4" fontId="5" fillId="33" borderId="38" xfId="0" applyNumberFormat="1" applyFont="1" applyFill="1" applyBorder="1" applyAlignment="1" applyProtection="1">
      <alignment/>
      <protection locked="0"/>
    </xf>
    <xf numFmtId="4" fontId="5" fillId="33" borderId="30" xfId="0" applyNumberFormat="1" applyFont="1" applyFill="1" applyBorder="1" applyAlignment="1" applyProtection="1">
      <alignment/>
      <protection locked="0"/>
    </xf>
    <xf numFmtId="4" fontId="5" fillId="33" borderId="39" xfId="0" applyNumberFormat="1" applyFont="1" applyFill="1" applyBorder="1" applyAlignment="1">
      <alignment/>
    </xf>
    <xf numFmtId="4" fontId="5" fillId="33" borderId="11" xfId="0" applyNumberFormat="1" applyFont="1" applyFill="1" applyBorder="1" applyAlignment="1" applyProtection="1">
      <alignment/>
      <protection locked="0"/>
    </xf>
    <xf numFmtId="4" fontId="5" fillId="33" borderId="40" xfId="0" applyNumberFormat="1" applyFont="1" applyFill="1" applyBorder="1" applyAlignment="1" applyProtection="1">
      <alignment/>
      <protection locked="0"/>
    </xf>
    <xf numFmtId="4" fontId="5" fillId="33" borderId="41" xfId="0" applyNumberFormat="1" applyFont="1" applyFill="1" applyBorder="1" applyAlignment="1">
      <alignment/>
    </xf>
    <xf numFmtId="4" fontId="5" fillId="0" borderId="21" xfId="0" applyNumberFormat="1" applyFont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4" fontId="5" fillId="0" borderId="22" xfId="0" applyNumberFormat="1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4" fontId="5" fillId="33" borderId="42" xfId="0" applyNumberFormat="1" applyFont="1" applyFill="1" applyBorder="1" applyAlignment="1">
      <alignment/>
    </xf>
    <xf numFmtId="4" fontId="5" fillId="33" borderId="43" xfId="0" applyNumberFormat="1" applyFont="1" applyFill="1" applyBorder="1" applyAlignment="1" applyProtection="1">
      <alignment/>
      <protection locked="0"/>
    </xf>
    <xf numFmtId="4" fontId="5" fillId="33" borderId="44" xfId="0" applyNumberFormat="1" applyFont="1" applyFill="1" applyBorder="1" applyAlignment="1" applyProtection="1">
      <alignment/>
      <protection locked="0"/>
    </xf>
    <xf numFmtId="4" fontId="5" fillId="33" borderId="45" xfId="0" applyNumberFormat="1" applyFont="1" applyFill="1" applyBorder="1" applyAlignment="1" applyProtection="1">
      <alignment/>
      <protection locked="0"/>
    </xf>
    <xf numFmtId="4" fontId="5" fillId="33" borderId="46" xfId="0" applyNumberFormat="1" applyFont="1" applyFill="1" applyBorder="1" applyAlignment="1" applyProtection="1">
      <alignment/>
      <protection locked="0"/>
    </xf>
    <xf numFmtId="4" fontId="5" fillId="0" borderId="21" xfId="0" applyNumberFormat="1" applyFont="1" applyBorder="1" applyAlignment="1" applyProtection="1">
      <alignment/>
      <protection locked="0"/>
    </xf>
    <xf numFmtId="4" fontId="5" fillId="0" borderId="22" xfId="0" applyNumberFormat="1" applyFont="1" applyBorder="1" applyAlignment="1" applyProtection="1">
      <alignment/>
      <protection locked="0"/>
    </xf>
    <xf numFmtId="0" fontId="7" fillId="0" borderId="0" xfId="0" applyFont="1" applyAlignment="1">
      <alignment horizontal="left" vertical="center"/>
    </xf>
    <xf numFmtId="0" fontId="7" fillId="33" borderId="0" xfId="0" applyFont="1" applyFill="1" applyAlignment="1">
      <alignment/>
    </xf>
    <xf numFmtId="0" fontId="12" fillId="0" borderId="0" xfId="0" applyFont="1" applyAlignment="1">
      <alignment horizontal="left"/>
    </xf>
    <xf numFmtId="0" fontId="5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0" borderId="47" xfId="0" applyFont="1" applyBorder="1" applyAlignment="1">
      <alignment horizontal="center" vertical="center"/>
    </xf>
    <xf numFmtId="0" fontId="0" fillId="4" borderId="48" xfId="0" applyFont="1" applyFill="1" applyBorder="1" applyAlignment="1">
      <alignment vertical="center"/>
    </xf>
    <xf numFmtId="4" fontId="5" fillId="34" borderId="28" xfId="0" applyNumberFormat="1" applyFont="1" applyFill="1" applyBorder="1" applyAlignment="1">
      <alignment/>
    </xf>
    <xf numFmtId="4" fontId="5" fillId="34" borderId="29" xfId="0" applyNumberFormat="1" applyFont="1" applyFill="1" applyBorder="1" applyAlignment="1">
      <alignment/>
    </xf>
    <xf numFmtId="4" fontId="5" fillId="34" borderId="49" xfId="0" applyNumberFormat="1" applyFont="1" applyFill="1" applyBorder="1" applyAlignment="1">
      <alignment/>
    </xf>
    <xf numFmtId="4" fontId="5" fillId="34" borderId="48" xfId="0" applyNumberFormat="1" applyFont="1" applyFill="1" applyBorder="1" applyAlignment="1">
      <alignment/>
    </xf>
    <xf numFmtId="4" fontId="5" fillId="33" borderId="50" xfId="0" applyNumberFormat="1" applyFont="1" applyFill="1" applyBorder="1" applyAlignment="1">
      <alignment/>
    </xf>
    <xf numFmtId="4" fontId="5" fillId="33" borderId="48" xfId="0" applyNumberFormat="1" applyFont="1" applyFill="1" applyBorder="1" applyAlignment="1">
      <alignment/>
    </xf>
    <xf numFmtId="4" fontId="5" fillId="33" borderId="29" xfId="0" applyNumberFormat="1" applyFont="1" applyFill="1" applyBorder="1" applyAlignment="1">
      <alignment/>
    </xf>
    <xf numFmtId="4" fontId="5" fillId="33" borderId="49" xfId="0" applyNumberFormat="1" applyFont="1" applyFill="1" applyBorder="1" applyAlignment="1">
      <alignment/>
    </xf>
    <xf numFmtId="4" fontId="5" fillId="33" borderId="51" xfId="0" applyNumberFormat="1" applyFont="1" applyFill="1" applyBorder="1" applyAlignment="1">
      <alignment/>
    </xf>
    <xf numFmtId="4" fontId="5" fillId="33" borderId="52" xfId="0" applyNumberFormat="1" applyFont="1" applyFill="1" applyBorder="1" applyAlignment="1">
      <alignment/>
    </xf>
    <xf numFmtId="4" fontId="5" fillId="33" borderId="26" xfId="0" applyNumberFormat="1" applyFont="1" applyFill="1" applyBorder="1" applyAlignment="1">
      <alignment/>
    </xf>
    <xf numFmtId="4" fontId="5" fillId="33" borderId="53" xfId="0" applyNumberFormat="1" applyFont="1" applyFill="1" applyBorder="1" applyAlignment="1">
      <alignment/>
    </xf>
    <xf numFmtId="4" fontId="5" fillId="33" borderId="27" xfId="0" applyNumberFormat="1" applyFont="1" applyFill="1" applyBorder="1" applyAlignment="1">
      <alignment/>
    </xf>
    <xf numFmtId="4" fontId="5" fillId="33" borderId="28" xfId="0" applyNumberFormat="1" applyFont="1" applyFill="1" applyBorder="1" applyAlignment="1">
      <alignment/>
    </xf>
    <xf numFmtId="4" fontId="5" fillId="0" borderId="19" xfId="0" applyNumberFormat="1" applyFont="1" applyBorder="1" applyAlignment="1">
      <alignment/>
    </xf>
    <xf numFmtId="4" fontId="5" fillId="0" borderId="54" xfId="0" applyNumberFormat="1" applyFont="1" applyBorder="1" applyAlignment="1">
      <alignment/>
    </xf>
    <xf numFmtId="4" fontId="5" fillId="33" borderId="28" xfId="0" applyNumberFormat="1" applyFont="1" applyFill="1" applyBorder="1" applyAlignment="1" applyProtection="1">
      <alignment/>
      <protection locked="0"/>
    </xf>
    <xf numFmtId="4" fontId="5" fillId="33" borderId="29" xfId="0" applyNumberFormat="1" applyFont="1" applyFill="1" applyBorder="1" applyAlignment="1" applyProtection="1">
      <alignment/>
      <protection locked="0"/>
    </xf>
    <xf numFmtId="4" fontId="5" fillId="33" borderId="49" xfId="0" applyNumberFormat="1" applyFont="1" applyFill="1" applyBorder="1" applyAlignment="1" applyProtection="1">
      <alignment/>
      <protection locked="0"/>
    </xf>
    <xf numFmtId="4" fontId="5" fillId="33" borderId="48" xfId="0" applyNumberFormat="1" applyFont="1" applyFill="1" applyBorder="1" applyAlignment="1" applyProtection="1">
      <alignment/>
      <protection locked="0"/>
    </xf>
    <xf numFmtId="4" fontId="5" fillId="33" borderId="50" xfId="0" applyNumberFormat="1" applyFont="1" applyFill="1" applyBorder="1" applyAlignment="1" applyProtection="1">
      <alignment/>
      <protection locked="0"/>
    </xf>
    <xf numFmtId="4" fontId="5" fillId="0" borderId="39" xfId="0" applyNumberFormat="1" applyFont="1" applyBorder="1" applyAlignment="1">
      <alignment/>
    </xf>
    <xf numFmtId="4" fontId="5" fillId="0" borderId="41" xfId="0" applyNumberFormat="1" applyFont="1" applyBorder="1" applyAlignment="1">
      <alignment/>
    </xf>
    <xf numFmtId="4" fontId="5" fillId="33" borderId="55" xfId="0" applyNumberFormat="1" applyFont="1" applyFill="1" applyBorder="1" applyAlignment="1">
      <alignment/>
    </xf>
    <xf numFmtId="4" fontId="5" fillId="33" borderId="56" xfId="0" applyNumberFormat="1" applyFont="1" applyFill="1" applyBorder="1" applyAlignment="1">
      <alignment/>
    </xf>
    <xf numFmtId="4" fontId="5" fillId="33" borderId="57" xfId="0" applyNumberFormat="1" applyFont="1" applyFill="1" applyBorder="1" applyAlignment="1" applyProtection="1">
      <alignment/>
      <protection locked="0"/>
    </xf>
    <xf numFmtId="4" fontId="5" fillId="33" borderId="58" xfId="0" applyNumberFormat="1" applyFont="1" applyFill="1" applyBorder="1" applyAlignment="1">
      <alignment/>
    </xf>
    <xf numFmtId="4" fontId="5" fillId="33" borderId="57" xfId="0" applyNumberFormat="1" applyFont="1" applyFill="1" applyBorder="1" applyAlignment="1">
      <alignment/>
    </xf>
    <xf numFmtId="4" fontId="5" fillId="33" borderId="59" xfId="0" applyNumberFormat="1" applyFont="1" applyFill="1" applyBorder="1" applyAlignment="1">
      <alignment/>
    </xf>
    <xf numFmtId="4" fontId="5" fillId="33" borderId="55" xfId="0" applyNumberFormat="1" applyFont="1" applyFill="1" applyBorder="1" applyAlignment="1" applyProtection="1">
      <alignment/>
      <protection locked="0"/>
    </xf>
    <xf numFmtId="4" fontId="5" fillId="0" borderId="60" xfId="0" applyNumberFormat="1" applyFont="1" applyBorder="1" applyAlignment="1">
      <alignment/>
    </xf>
    <xf numFmtId="0" fontId="10" fillId="4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3" fillId="33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14" fillId="0" borderId="61" xfId="0" applyFont="1" applyBorder="1" applyAlignment="1">
      <alignment horizontal="center"/>
    </xf>
    <xf numFmtId="0" fontId="14" fillId="0" borderId="62" xfId="0" applyFont="1" applyBorder="1" applyAlignment="1">
      <alignment horizontal="center"/>
    </xf>
    <xf numFmtId="0" fontId="14" fillId="0" borderId="61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9" fillId="4" borderId="58" xfId="0" applyFont="1" applyFill="1" applyBorder="1" applyAlignment="1">
      <alignment horizontal="center" vertical="center"/>
    </xf>
    <xf numFmtId="0" fontId="9" fillId="4" borderId="48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64" xfId="0" applyFont="1" applyFill="1" applyBorder="1" applyAlignment="1">
      <alignment horizontal="center" vertical="center"/>
    </xf>
    <xf numFmtId="0" fontId="6" fillId="4" borderId="65" xfId="0" applyFont="1" applyFill="1" applyBorder="1" applyAlignment="1">
      <alignment horizontal="center" vertical="center"/>
    </xf>
    <xf numFmtId="0" fontId="6" fillId="4" borderId="66" xfId="0" applyFont="1" applyFill="1" applyBorder="1" applyAlignment="1">
      <alignment horizontal="center" vertical="center"/>
    </xf>
    <xf numFmtId="0" fontId="6" fillId="4" borderId="67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68" xfId="0" applyFont="1" applyFill="1" applyBorder="1" applyAlignment="1">
      <alignment horizontal="center" vertical="center"/>
    </xf>
    <xf numFmtId="0" fontId="7" fillId="4" borderId="69" xfId="0" applyFont="1" applyFill="1" applyBorder="1" applyAlignment="1">
      <alignment horizontal="center" vertical="center"/>
    </xf>
    <xf numFmtId="0" fontId="7" fillId="4" borderId="70" xfId="0" applyFont="1" applyFill="1" applyBorder="1" applyAlignment="1">
      <alignment horizontal="center" vertical="center"/>
    </xf>
    <xf numFmtId="0" fontId="7" fillId="4" borderId="71" xfId="0" applyFont="1" applyFill="1" applyBorder="1" applyAlignment="1">
      <alignment horizontal="center" vertical="center"/>
    </xf>
    <xf numFmtId="0" fontId="6" fillId="4" borderId="58" xfId="0" applyFont="1" applyFill="1" applyBorder="1" applyAlignment="1">
      <alignment horizontal="center" vertical="center" wrapText="1"/>
    </xf>
    <xf numFmtId="0" fontId="6" fillId="4" borderId="57" xfId="0" applyFont="1" applyFill="1" applyBorder="1" applyAlignment="1">
      <alignment horizontal="center" vertical="center" wrapText="1"/>
    </xf>
    <xf numFmtId="0" fontId="6" fillId="4" borderId="55" xfId="0" applyFont="1" applyFill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9" fillId="4" borderId="57" xfId="0" applyFont="1" applyFill="1" applyBorder="1" applyAlignment="1">
      <alignment horizontal="center" vertical="center"/>
    </xf>
    <xf numFmtId="0" fontId="6" fillId="4" borderId="64" xfId="0" applyFont="1" applyFill="1" applyBorder="1" applyAlignment="1">
      <alignment horizontal="center" vertical="center" wrapText="1"/>
    </xf>
    <xf numFmtId="0" fontId="6" fillId="4" borderId="65" xfId="0" applyFont="1" applyFill="1" applyBorder="1" applyAlignment="1">
      <alignment horizontal="center" vertical="center" wrapText="1"/>
    </xf>
    <xf numFmtId="0" fontId="6" fillId="4" borderId="73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74" xfId="0" applyFont="1" applyFill="1" applyBorder="1" applyAlignment="1">
      <alignment horizontal="center" vertical="center" wrapText="1"/>
    </xf>
    <xf numFmtId="0" fontId="6" fillId="4" borderId="75" xfId="0" applyFont="1" applyFill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3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4" t="s">
        <v>66</v>
      </c>
      <c r="C1" s="105"/>
      <c r="D1" s="105"/>
      <c r="E1" s="105"/>
    </row>
    <row r="2" spans="1:76" s="21" customFormat="1" ht="15" customHeight="1">
      <c r="A2" s="103"/>
      <c r="B2" s="105"/>
      <c r="C2" s="105"/>
      <c r="D2" s="105"/>
      <c r="E2" s="105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3"/>
      <c r="B3" s="36" t="s">
        <v>143</v>
      </c>
      <c r="C3" s="20"/>
      <c r="D3" s="20"/>
      <c r="E3" s="20"/>
      <c r="F3" s="64" t="s">
        <v>145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6" t="s">
        <v>64</v>
      </c>
      <c r="C57" s="107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6" t="s">
        <v>65</v>
      </c>
      <c r="C58" s="107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3"/>
      <c r="B59" s="108" t="s">
        <v>146</v>
      </c>
      <c r="C59" s="109"/>
      <c r="D59" s="62">
        <f>IF((Spese_Rendiconto_Anno0!BV53+Spese_Rendiconto_Anno0!BW53-Entrate_Rendiconto_Anno0!D58)&gt;0,Spese_Rendiconto_Anno0!BV53+Spese_Rendiconto_Anno0!BW53-Entrate_Rendiconto_Anno0!D58,0)</f>
        <v>0</v>
      </c>
      <c r="E59" s="63"/>
      <c r="F59" s="65" t="s">
        <v>144</v>
      </c>
      <c r="G59" s="10"/>
      <c r="H59" s="10"/>
    </row>
    <row r="60" spans="1:2" s="1" customFormat="1" ht="15" customHeight="1" thickTop="1">
      <c r="A60" s="103"/>
      <c r="B60" s="66" t="s">
        <v>133</v>
      </c>
    </row>
    <row r="61" spans="2:5" ht="15">
      <c r="B61" s="66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tabSelected="1" zoomScalePageLayoutView="0" workbookViewId="0" topLeftCell="B1">
      <selection activeCell="B1" sqref="B1:BX2"/>
    </sheetView>
  </sheetViews>
  <sheetFormatPr defaultColWidth="9.140625" defaultRowHeight="15"/>
  <cols>
    <col min="1" max="1" width="1.7109375" style="103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4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3"/>
      <c r="B3" s="36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0" t="s">
        <v>137</v>
      </c>
      <c r="C4" s="131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12" t="s">
        <v>130</v>
      </c>
      <c r="BV4" s="114" t="s">
        <v>131</v>
      </c>
      <c r="BW4" s="115"/>
      <c r="BX4" s="116"/>
    </row>
    <row r="5" spans="2:76" ht="24" customHeight="1">
      <c r="B5" s="132"/>
      <c r="C5" s="133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13"/>
      <c r="BV5" s="117"/>
      <c r="BW5" s="118"/>
      <c r="BX5" s="119"/>
    </row>
    <row r="6" spans="2:76" ht="15">
      <c r="B6" s="132"/>
      <c r="C6" s="133"/>
      <c r="D6" s="110" t="s">
        <v>67</v>
      </c>
      <c r="E6" s="111"/>
      <c r="F6" s="29" t="s">
        <v>69</v>
      </c>
      <c r="G6" s="129" t="s">
        <v>67</v>
      </c>
      <c r="H6" s="111"/>
      <c r="I6" s="29" t="s">
        <v>69</v>
      </c>
      <c r="J6" s="110" t="s">
        <v>67</v>
      </c>
      <c r="K6" s="111"/>
      <c r="L6" s="29" t="s">
        <v>69</v>
      </c>
      <c r="M6" s="110" t="s">
        <v>67</v>
      </c>
      <c r="N6" s="111"/>
      <c r="O6" s="29" t="s">
        <v>69</v>
      </c>
      <c r="P6" s="110" t="s">
        <v>67</v>
      </c>
      <c r="Q6" s="111"/>
      <c r="R6" s="29" t="s">
        <v>69</v>
      </c>
      <c r="S6" s="110" t="s">
        <v>67</v>
      </c>
      <c r="T6" s="111"/>
      <c r="U6" s="29" t="s">
        <v>69</v>
      </c>
      <c r="V6" s="110" t="s">
        <v>67</v>
      </c>
      <c r="W6" s="111"/>
      <c r="X6" s="29" t="s">
        <v>69</v>
      </c>
      <c r="Y6" s="110" t="s">
        <v>67</v>
      </c>
      <c r="Z6" s="111"/>
      <c r="AA6" s="29" t="s">
        <v>69</v>
      </c>
      <c r="AB6" s="110" t="s">
        <v>67</v>
      </c>
      <c r="AC6" s="111"/>
      <c r="AD6" s="29" t="s">
        <v>69</v>
      </c>
      <c r="AE6" s="110" t="s">
        <v>67</v>
      </c>
      <c r="AF6" s="111"/>
      <c r="AG6" s="29" t="s">
        <v>69</v>
      </c>
      <c r="AH6" s="110" t="s">
        <v>67</v>
      </c>
      <c r="AI6" s="111"/>
      <c r="AJ6" s="29" t="s">
        <v>69</v>
      </c>
      <c r="AK6" s="110" t="s">
        <v>67</v>
      </c>
      <c r="AL6" s="111"/>
      <c r="AM6" s="29" t="s">
        <v>69</v>
      </c>
      <c r="AN6" s="110" t="s">
        <v>67</v>
      </c>
      <c r="AO6" s="111"/>
      <c r="AP6" s="29" t="s">
        <v>69</v>
      </c>
      <c r="AQ6" s="110" t="s">
        <v>67</v>
      </c>
      <c r="AR6" s="111"/>
      <c r="AS6" s="29" t="s">
        <v>69</v>
      </c>
      <c r="AT6" s="110" t="s">
        <v>67</v>
      </c>
      <c r="AU6" s="111"/>
      <c r="AV6" s="29" t="s">
        <v>69</v>
      </c>
      <c r="AW6" s="110" t="s">
        <v>67</v>
      </c>
      <c r="AX6" s="111"/>
      <c r="AY6" s="29" t="s">
        <v>69</v>
      </c>
      <c r="AZ6" s="110" t="s">
        <v>67</v>
      </c>
      <c r="BA6" s="111"/>
      <c r="BB6" s="29" t="s">
        <v>69</v>
      </c>
      <c r="BC6" s="110" t="s">
        <v>67</v>
      </c>
      <c r="BD6" s="111"/>
      <c r="BE6" s="29" t="s">
        <v>69</v>
      </c>
      <c r="BF6" s="110" t="s">
        <v>67</v>
      </c>
      <c r="BG6" s="111"/>
      <c r="BH6" s="29" t="s">
        <v>69</v>
      </c>
      <c r="BI6" s="110" t="s">
        <v>67</v>
      </c>
      <c r="BJ6" s="111"/>
      <c r="BK6" s="29" t="s">
        <v>69</v>
      </c>
      <c r="BL6" s="110" t="s">
        <v>67</v>
      </c>
      <c r="BM6" s="111"/>
      <c r="BN6" s="29" t="s">
        <v>69</v>
      </c>
      <c r="BO6" s="110" t="s">
        <v>67</v>
      </c>
      <c r="BP6" s="111"/>
      <c r="BQ6" s="29" t="s">
        <v>69</v>
      </c>
      <c r="BR6" s="110" t="s">
        <v>67</v>
      </c>
      <c r="BS6" s="111"/>
      <c r="BT6" s="29" t="s">
        <v>69</v>
      </c>
      <c r="BU6" s="30" t="s">
        <v>67</v>
      </c>
      <c r="BV6" s="110" t="s">
        <v>67</v>
      </c>
      <c r="BW6" s="111"/>
      <c r="BX6" s="29" t="s">
        <v>69</v>
      </c>
    </row>
    <row r="7" spans="2:76" ht="34.5" thickBot="1">
      <c r="B7" s="134"/>
      <c r="C7" s="135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>
        <v>0</v>
      </c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>
        <v>826360.3899999999</v>
      </c>
      <c r="E10" s="88">
        <v>0</v>
      </c>
      <c r="F10" s="89">
        <v>909975.6300000001</v>
      </c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>
        <v>1739684.6900000004</v>
      </c>
      <c r="AL10" s="88">
        <v>0</v>
      </c>
      <c r="AM10" s="89">
        <v>2019865.5800000003</v>
      </c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2566045.08</v>
      </c>
      <c r="BW10" s="76">
        <f aca="true" t="shared" si="1" ref="BW10:BW19">E10+H10+K10+N10+Q10+T10+W10+Z10+AC10+AF10+AI10+AL10+AO10+AR10+AU10+AX10+BA10+BD10+BG10+BJ10+BM10+BP10+BS10</f>
        <v>0</v>
      </c>
      <c r="BX10" s="78">
        <f aca="true" t="shared" si="2" ref="BX10:BX19">F10+I10+L10+O10+R10+U10+X10+AA10+AD10+AG10+AJ10+AM10+AP10+AS10+AV10+AY10+BB10+BE10+BH10+BK10+BN10+BQ10+BT10</f>
        <v>2929841.2100000004</v>
      </c>
    </row>
    <row r="11" spans="2:76" ht="15">
      <c r="B11" s="13">
        <v>102</v>
      </c>
      <c r="C11" s="25" t="s">
        <v>92</v>
      </c>
      <c r="D11" s="87">
        <v>58414.14000000001</v>
      </c>
      <c r="E11" s="88">
        <v>0</v>
      </c>
      <c r="F11" s="89">
        <v>65004.53</v>
      </c>
      <c r="G11" s="87"/>
      <c r="H11" s="88"/>
      <c r="I11" s="89"/>
      <c r="J11" s="96"/>
      <c r="K11" s="88"/>
      <c r="L11" s="100"/>
      <c r="M11" s="90">
        <v>0</v>
      </c>
      <c r="N11" s="88">
        <v>0</v>
      </c>
      <c r="O11" s="89">
        <v>0</v>
      </c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>
        <v>119561.43000000002</v>
      </c>
      <c r="AL11" s="88">
        <v>0</v>
      </c>
      <c r="AM11" s="89">
        <v>142697.25999999998</v>
      </c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177975.57000000004</v>
      </c>
      <c r="BW11" s="76">
        <f t="shared" si="1"/>
        <v>0</v>
      </c>
      <c r="BX11" s="78">
        <f t="shared" si="2"/>
        <v>207701.78999999998</v>
      </c>
    </row>
    <row r="12" spans="2:76" ht="15">
      <c r="B12" s="13">
        <v>103</v>
      </c>
      <c r="C12" s="25" t="s">
        <v>93</v>
      </c>
      <c r="D12" s="87">
        <v>248006.58</v>
      </c>
      <c r="E12" s="88">
        <v>0</v>
      </c>
      <c r="F12" s="89">
        <v>353680.49</v>
      </c>
      <c r="G12" s="87"/>
      <c r="H12" s="88"/>
      <c r="I12" s="89"/>
      <c r="J12" s="96"/>
      <c r="K12" s="88"/>
      <c r="L12" s="100"/>
      <c r="M12" s="90">
        <v>736809.52</v>
      </c>
      <c r="N12" s="88">
        <v>0</v>
      </c>
      <c r="O12" s="89">
        <v>1070384.68</v>
      </c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>
        <v>4001144.93</v>
      </c>
      <c r="AL12" s="88">
        <v>0</v>
      </c>
      <c r="AM12" s="89">
        <v>7632026.029999998</v>
      </c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4985961.03</v>
      </c>
      <c r="BW12" s="76">
        <f t="shared" si="1"/>
        <v>0</v>
      </c>
      <c r="BX12" s="78">
        <f t="shared" si="2"/>
        <v>9056091.2</v>
      </c>
    </row>
    <row r="13" spans="2:76" ht="15">
      <c r="B13" s="13">
        <v>104</v>
      </c>
      <c r="C13" s="25" t="s">
        <v>19</v>
      </c>
      <c r="D13" s="87">
        <v>350</v>
      </c>
      <c r="E13" s="88">
        <v>0</v>
      </c>
      <c r="F13" s="89">
        <v>350</v>
      </c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>
        <v>3822478.63</v>
      </c>
      <c r="AL13" s="88">
        <v>0</v>
      </c>
      <c r="AM13" s="89">
        <v>4073640.06</v>
      </c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3822828.63</v>
      </c>
      <c r="BW13" s="76">
        <f t="shared" si="1"/>
        <v>0</v>
      </c>
      <c r="BX13" s="78">
        <f t="shared" si="2"/>
        <v>4073990.06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>
        <v>4000</v>
      </c>
      <c r="BP16" s="88">
        <v>0</v>
      </c>
      <c r="BQ16" s="89">
        <v>8000</v>
      </c>
      <c r="BR16" s="96"/>
      <c r="BS16" s="88"/>
      <c r="BT16" s="100"/>
      <c r="BU16" s="75"/>
      <c r="BV16" s="84">
        <f t="shared" si="0"/>
        <v>4000</v>
      </c>
      <c r="BW16" s="76">
        <f t="shared" si="1"/>
        <v>0</v>
      </c>
      <c r="BX16" s="78">
        <f t="shared" si="2"/>
        <v>8000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1"/>
        <v>0</v>
      </c>
      <c r="BX18" s="78">
        <f t="shared" si="2"/>
        <v>0</v>
      </c>
    </row>
    <row r="19" spans="2:76" ht="15">
      <c r="B19" s="13">
        <v>110</v>
      </c>
      <c r="C19" s="25" t="s">
        <v>98</v>
      </c>
      <c r="D19" s="87">
        <v>5896.5</v>
      </c>
      <c r="E19" s="88">
        <v>0</v>
      </c>
      <c r="F19" s="89">
        <v>5896.5</v>
      </c>
      <c r="G19" s="87"/>
      <c r="H19" s="88"/>
      <c r="I19" s="89"/>
      <c r="J19" s="96"/>
      <c r="K19" s="88"/>
      <c r="L19" s="100"/>
      <c r="M19" s="96">
        <v>13000</v>
      </c>
      <c r="N19" s="88">
        <v>0</v>
      </c>
      <c r="O19" s="100">
        <v>30272.64</v>
      </c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>
        <v>652600.7799999999</v>
      </c>
      <c r="AL19" s="88">
        <v>0</v>
      </c>
      <c r="AM19" s="100">
        <v>863069.7100000001</v>
      </c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>
        <v>179400</v>
      </c>
      <c r="BJ19" s="88">
        <v>0</v>
      </c>
      <c r="BK19" s="100">
        <v>60000</v>
      </c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850897.2799999999</v>
      </c>
      <c r="BW19" s="76">
        <f t="shared" si="1"/>
        <v>0</v>
      </c>
      <c r="BX19" s="78">
        <f t="shared" si="2"/>
        <v>959238.8500000001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1139027.6099999999</v>
      </c>
      <c r="E20" s="77">
        <f t="shared" si="3"/>
        <v>0</v>
      </c>
      <c r="F20" s="78">
        <f t="shared" si="3"/>
        <v>1334907.1500000001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0</v>
      </c>
      <c r="K20" s="77">
        <f t="shared" si="3"/>
        <v>0</v>
      </c>
      <c r="L20" s="76">
        <f t="shared" si="3"/>
        <v>0</v>
      </c>
      <c r="M20" s="97">
        <f t="shared" si="3"/>
        <v>749809.52</v>
      </c>
      <c r="N20" s="77">
        <f t="shared" si="3"/>
        <v>0</v>
      </c>
      <c r="O20" s="76">
        <f t="shared" si="3"/>
        <v>1100657.3199999998</v>
      </c>
      <c r="P20" s="97">
        <f t="shared" si="3"/>
        <v>0</v>
      </c>
      <c r="Q20" s="77">
        <f t="shared" si="3"/>
        <v>0</v>
      </c>
      <c r="R20" s="76">
        <f t="shared" si="3"/>
        <v>0</v>
      </c>
      <c r="S20" s="97">
        <f t="shared" si="3"/>
        <v>0</v>
      </c>
      <c r="T20" s="77">
        <f t="shared" si="3"/>
        <v>0</v>
      </c>
      <c r="U20" s="76">
        <f t="shared" si="3"/>
        <v>0</v>
      </c>
      <c r="V20" s="97">
        <f t="shared" si="3"/>
        <v>0</v>
      </c>
      <c r="W20" s="77">
        <f t="shared" si="3"/>
        <v>0</v>
      </c>
      <c r="X20" s="76">
        <f t="shared" si="3"/>
        <v>0</v>
      </c>
      <c r="Y20" s="97">
        <f t="shared" si="3"/>
        <v>0</v>
      </c>
      <c r="Z20" s="77">
        <f t="shared" si="3"/>
        <v>0</v>
      </c>
      <c r="AA20" s="76">
        <f t="shared" si="3"/>
        <v>0</v>
      </c>
      <c r="AB20" s="97">
        <f t="shared" si="3"/>
        <v>0</v>
      </c>
      <c r="AC20" s="77">
        <f t="shared" si="3"/>
        <v>0</v>
      </c>
      <c r="AD20" s="76">
        <f t="shared" si="3"/>
        <v>0</v>
      </c>
      <c r="AE20" s="97">
        <f t="shared" si="3"/>
        <v>0</v>
      </c>
      <c r="AF20" s="77">
        <f t="shared" si="3"/>
        <v>0</v>
      </c>
      <c r="AG20" s="76">
        <f t="shared" si="3"/>
        <v>0</v>
      </c>
      <c r="AH20" s="97">
        <f t="shared" si="3"/>
        <v>0</v>
      </c>
      <c r="AI20" s="77">
        <f t="shared" si="3"/>
        <v>0</v>
      </c>
      <c r="AJ20" s="76">
        <f t="shared" si="3"/>
        <v>0</v>
      </c>
      <c r="AK20" s="97">
        <f t="shared" si="3"/>
        <v>10335470.459999999</v>
      </c>
      <c r="AL20" s="77">
        <f t="shared" si="3"/>
        <v>0</v>
      </c>
      <c r="AM20" s="76">
        <f t="shared" si="3"/>
        <v>14731298.64</v>
      </c>
      <c r="AN20" s="97">
        <f t="shared" si="3"/>
        <v>0</v>
      </c>
      <c r="AO20" s="77">
        <f t="shared" si="3"/>
        <v>0</v>
      </c>
      <c r="AP20" s="76">
        <f t="shared" si="3"/>
        <v>0</v>
      </c>
      <c r="AQ20" s="97">
        <f t="shared" si="3"/>
        <v>0</v>
      </c>
      <c r="AR20" s="77">
        <f t="shared" si="3"/>
        <v>0</v>
      </c>
      <c r="AS20" s="76">
        <f t="shared" si="3"/>
        <v>0</v>
      </c>
      <c r="AT20" s="97">
        <f t="shared" si="3"/>
        <v>0</v>
      </c>
      <c r="AU20" s="77">
        <f t="shared" si="3"/>
        <v>0</v>
      </c>
      <c r="AV20" s="76">
        <f t="shared" si="3"/>
        <v>0</v>
      </c>
      <c r="AW20" s="97">
        <f t="shared" si="3"/>
        <v>0</v>
      </c>
      <c r="AX20" s="77">
        <f t="shared" si="3"/>
        <v>0</v>
      </c>
      <c r="AY20" s="76">
        <f t="shared" si="3"/>
        <v>0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179400</v>
      </c>
      <c r="BJ20" s="77">
        <f t="shared" si="3"/>
        <v>0</v>
      </c>
      <c r="BK20" s="76">
        <f t="shared" si="3"/>
        <v>60000</v>
      </c>
      <c r="BL20" s="97">
        <f t="shared" si="3"/>
        <v>0</v>
      </c>
      <c r="BM20" s="77">
        <f t="shared" si="3"/>
        <v>0</v>
      </c>
      <c r="BN20" s="76">
        <f t="shared" si="3"/>
        <v>0</v>
      </c>
      <c r="BO20" s="97">
        <f t="shared" si="3"/>
        <v>4000</v>
      </c>
      <c r="BP20" s="77">
        <f t="shared" si="3"/>
        <v>0</v>
      </c>
      <c r="BQ20" s="76">
        <f t="shared" si="3"/>
        <v>8000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12407707.589999998</v>
      </c>
      <c r="BW20" s="76">
        <f>BW10+BW11+BW12+BW13+BW14+BW15+BW16+BW17+BW18+BW19</f>
        <v>0</v>
      </c>
      <c r="BX20" s="94">
        <f>BX10+BX11+BX12+BX13+BX14+BX15+BX16+BX17+BX18+BX19</f>
        <v>17234863.11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>
        <v>0</v>
      </c>
      <c r="E24" s="88">
        <v>0</v>
      </c>
      <c r="F24" s="89">
        <v>33081.62</v>
      </c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>
        <v>0</v>
      </c>
      <c r="AL24" s="88">
        <v>0</v>
      </c>
      <c r="AM24" s="100">
        <v>200.71</v>
      </c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0</v>
      </c>
      <c r="BW24" s="76">
        <f t="shared" si="4"/>
        <v>0</v>
      </c>
      <c r="BX24" s="78">
        <f t="shared" si="4"/>
        <v>33282.33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>
        <v>0</v>
      </c>
      <c r="AL25" s="88">
        <v>0</v>
      </c>
      <c r="AM25" s="100">
        <v>0</v>
      </c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0</v>
      </c>
      <c r="BW25" s="76">
        <f t="shared" si="4"/>
        <v>0</v>
      </c>
      <c r="BX25" s="78">
        <f t="shared" si="4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0</v>
      </c>
      <c r="BW27" s="76">
        <f t="shared" si="4"/>
        <v>0</v>
      </c>
      <c r="BX27" s="78">
        <f t="shared" si="4"/>
        <v>0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0</v>
      </c>
      <c r="E28" s="77">
        <f t="shared" si="5"/>
        <v>0</v>
      </c>
      <c r="F28" s="78">
        <f t="shared" si="5"/>
        <v>33081.62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0</v>
      </c>
      <c r="K28" s="77">
        <f t="shared" si="5"/>
        <v>0</v>
      </c>
      <c r="L28" s="76">
        <f t="shared" si="5"/>
        <v>0</v>
      </c>
      <c r="M28" s="97">
        <f t="shared" si="5"/>
        <v>0</v>
      </c>
      <c r="N28" s="77">
        <f t="shared" si="5"/>
        <v>0</v>
      </c>
      <c r="O28" s="76">
        <f t="shared" si="5"/>
        <v>0</v>
      </c>
      <c r="P28" s="97">
        <f t="shared" si="5"/>
        <v>0</v>
      </c>
      <c r="Q28" s="77">
        <f t="shared" si="5"/>
        <v>0</v>
      </c>
      <c r="R28" s="76">
        <f t="shared" si="5"/>
        <v>0</v>
      </c>
      <c r="S28" s="97">
        <f t="shared" si="5"/>
        <v>0</v>
      </c>
      <c r="T28" s="77">
        <f t="shared" si="5"/>
        <v>0</v>
      </c>
      <c r="U28" s="76">
        <f t="shared" si="5"/>
        <v>0</v>
      </c>
      <c r="V28" s="97">
        <f t="shared" si="5"/>
        <v>0</v>
      </c>
      <c r="W28" s="77">
        <f t="shared" si="5"/>
        <v>0</v>
      </c>
      <c r="X28" s="76">
        <f t="shared" si="5"/>
        <v>0</v>
      </c>
      <c r="Y28" s="97">
        <f t="shared" si="5"/>
        <v>0</v>
      </c>
      <c r="Z28" s="77">
        <f t="shared" si="5"/>
        <v>0</v>
      </c>
      <c r="AA28" s="76">
        <f t="shared" si="5"/>
        <v>0</v>
      </c>
      <c r="AB28" s="97">
        <f t="shared" si="5"/>
        <v>0</v>
      </c>
      <c r="AC28" s="77">
        <f t="shared" si="5"/>
        <v>0</v>
      </c>
      <c r="AD28" s="76">
        <f t="shared" si="5"/>
        <v>0</v>
      </c>
      <c r="AE28" s="97">
        <f t="shared" si="5"/>
        <v>0</v>
      </c>
      <c r="AF28" s="77">
        <f t="shared" si="5"/>
        <v>0</v>
      </c>
      <c r="AG28" s="76">
        <f t="shared" si="5"/>
        <v>0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0</v>
      </c>
      <c r="AL28" s="77">
        <f t="shared" si="6"/>
        <v>0</v>
      </c>
      <c r="AM28" s="76">
        <f t="shared" si="6"/>
        <v>200.71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0</v>
      </c>
      <c r="AX28" s="77">
        <f t="shared" si="6"/>
        <v>0</v>
      </c>
      <c r="AY28" s="76">
        <f t="shared" si="6"/>
        <v>0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33282.33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>
        <v>0</v>
      </c>
      <c r="E31" s="88">
        <v>0</v>
      </c>
      <c r="F31" s="89">
        <v>0</v>
      </c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10"/>
        <v>0</v>
      </c>
      <c r="BW40" s="76">
        <f t="shared" si="10"/>
        <v>0</v>
      </c>
      <c r="BX40" s="78">
        <f t="shared" si="10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0</v>
      </c>
      <c r="BM42" s="77">
        <f t="shared" si="12"/>
        <v>0</v>
      </c>
      <c r="BN42" s="76">
        <f t="shared" si="12"/>
        <v>0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>
        <v>7000000</v>
      </c>
      <c r="BP45" s="88">
        <v>0</v>
      </c>
      <c r="BQ45" s="100">
        <v>14000000</v>
      </c>
      <c r="BR45" s="96"/>
      <c r="BS45" s="88"/>
      <c r="BT45" s="100"/>
      <c r="BU45" s="75"/>
      <c r="BV45" s="84">
        <f>D45+G45+J45+M45+P45+S45+V45+Y45+AB45+AE45+AH45+AK45+AN45+AQ45+AT45+AW45+AZ45+BC45+BF45+BI45+BL45+BO45+BR45</f>
        <v>7000000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14000000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7000000</v>
      </c>
      <c r="BP46" s="77">
        <f>BP45</f>
        <v>0</v>
      </c>
      <c r="BQ46" s="94">
        <f>BQ45</f>
        <v>14000000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7000000</v>
      </c>
      <c r="BW46" s="76">
        <f>BW45</f>
        <v>0</v>
      </c>
      <c r="BX46" s="94">
        <f>BX45</f>
        <v>14000000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>
        <v>10196000</v>
      </c>
      <c r="BS49" s="88">
        <v>0</v>
      </c>
      <c r="BT49" s="100">
        <v>19260608.21</v>
      </c>
      <c r="BU49" s="75"/>
      <c r="BV49" s="84">
        <f aca="true" t="shared" si="15" ref="BV49:BX50">D49+G49+J49+M49+P49+S49+V49+Y49+AB49+AE49+AH49+AK49+AN49+AQ49+AT49+AW49+AZ49+BC49+BF49+BI49+BL49+BO49+BR49</f>
        <v>10196000</v>
      </c>
      <c r="BW49" s="76">
        <f t="shared" si="15"/>
        <v>0</v>
      </c>
      <c r="BX49" s="78">
        <f t="shared" si="15"/>
        <v>19260608.21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>
        <v>9000</v>
      </c>
      <c r="BS50" s="88">
        <v>0</v>
      </c>
      <c r="BT50" s="100">
        <v>9200</v>
      </c>
      <c r="BU50" s="75"/>
      <c r="BV50" s="84">
        <f t="shared" si="15"/>
        <v>9000</v>
      </c>
      <c r="BW50" s="76">
        <f t="shared" si="15"/>
        <v>0</v>
      </c>
      <c r="BX50" s="78">
        <f t="shared" si="15"/>
        <v>9200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10205000</v>
      </c>
      <c r="BS51" s="77">
        <f>BS49+BS50</f>
        <v>0</v>
      </c>
      <c r="BT51" s="76">
        <f>BT49+BT50</f>
        <v>19269808.21</v>
      </c>
      <c r="BU51" s="84"/>
      <c r="BV51" s="84">
        <f>BV49+BV50</f>
        <v>10205000</v>
      </c>
      <c r="BW51" s="76">
        <f>BW49+BW50</f>
        <v>0</v>
      </c>
      <c r="BX51" s="94">
        <f>BX49+BX50</f>
        <v>19269808.21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26" t="s">
        <v>126</v>
      </c>
      <c r="C53" s="127"/>
      <c r="D53" s="85">
        <f aca="true" t="shared" si="18" ref="D53:AI53">D20+D28+D35+D42+D46+D51</f>
        <v>1139027.6099999999</v>
      </c>
      <c r="E53" s="85">
        <f t="shared" si="18"/>
        <v>0</v>
      </c>
      <c r="F53" s="85">
        <f t="shared" si="18"/>
        <v>1367988.7700000003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0</v>
      </c>
      <c r="K53" s="85">
        <f t="shared" si="18"/>
        <v>0</v>
      </c>
      <c r="L53" s="85">
        <f t="shared" si="18"/>
        <v>0</v>
      </c>
      <c r="M53" s="85">
        <f t="shared" si="18"/>
        <v>749809.52</v>
      </c>
      <c r="N53" s="85">
        <f t="shared" si="18"/>
        <v>0</v>
      </c>
      <c r="O53" s="85">
        <f t="shared" si="18"/>
        <v>1100657.3199999998</v>
      </c>
      <c r="P53" s="85">
        <f t="shared" si="18"/>
        <v>0</v>
      </c>
      <c r="Q53" s="85">
        <f t="shared" si="18"/>
        <v>0</v>
      </c>
      <c r="R53" s="85">
        <f t="shared" si="18"/>
        <v>0</v>
      </c>
      <c r="S53" s="85">
        <f t="shared" si="18"/>
        <v>0</v>
      </c>
      <c r="T53" s="85">
        <f t="shared" si="18"/>
        <v>0</v>
      </c>
      <c r="U53" s="85">
        <f t="shared" si="18"/>
        <v>0</v>
      </c>
      <c r="V53" s="85">
        <f t="shared" si="18"/>
        <v>0</v>
      </c>
      <c r="W53" s="85">
        <f t="shared" si="18"/>
        <v>0</v>
      </c>
      <c r="X53" s="85">
        <f t="shared" si="18"/>
        <v>0</v>
      </c>
      <c r="Y53" s="85">
        <f t="shared" si="18"/>
        <v>0</v>
      </c>
      <c r="Z53" s="85">
        <f t="shared" si="18"/>
        <v>0</v>
      </c>
      <c r="AA53" s="85">
        <f t="shared" si="18"/>
        <v>0</v>
      </c>
      <c r="AB53" s="85">
        <f t="shared" si="18"/>
        <v>0</v>
      </c>
      <c r="AC53" s="85">
        <f t="shared" si="18"/>
        <v>0</v>
      </c>
      <c r="AD53" s="85">
        <f t="shared" si="18"/>
        <v>0</v>
      </c>
      <c r="AE53" s="85">
        <f t="shared" si="18"/>
        <v>0</v>
      </c>
      <c r="AF53" s="85">
        <f t="shared" si="18"/>
        <v>0</v>
      </c>
      <c r="AG53" s="85">
        <f t="shared" si="18"/>
        <v>0</v>
      </c>
      <c r="AH53" s="85">
        <f t="shared" si="18"/>
        <v>0</v>
      </c>
      <c r="AI53" s="85">
        <f t="shared" si="18"/>
        <v>0</v>
      </c>
      <c r="AJ53" s="85">
        <f aca="true" t="shared" si="19" ref="AJ53:BT53">AJ20+AJ28+AJ35+AJ42+AJ46+AJ51</f>
        <v>0</v>
      </c>
      <c r="AK53" s="85">
        <f t="shared" si="19"/>
        <v>10335470.459999999</v>
      </c>
      <c r="AL53" s="85">
        <f t="shared" si="19"/>
        <v>0</v>
      </c>
      <c r="AM53" s="85">
        <f t="shared" si="19"/>
        <v>14731499.350000001</v>
      </c>
      <c r="AN53" s="85">
        <f t="shared" si="19"/>
        <v>0</v>
      </c>
      <c r="AO53" s="85">
        <f t="shared" si="19"/>
        <v>0</v>
      </c>
      <c r="AP53" s="85">
        <f t="shared" si="19"/>
        <v>0</v>
      </c>
      <c r="AQ53" s="85">
        <f t="shared" si="19"/>
        <v>0</v>
      </c>
      <c r="AR53" s="85">
        <f t="shared" si="19"/>
        <v>0</v>
      </c>
      <c r="AS53" s="85">
        <f t="shared" si="19"/>
        <v>0</v>
      </c>
      <c r="AT53" s="85">
        <f t="shared" si="19"/>
        <v>0</v>
      </c>
      <c r="AU53" s="85">
        <f t="shared" si="19"/>
        <v>0</v>
      </c>
      <c r="AV53" s="85">
        <f t="shared" si="19"/>
        <v>0</v>
      </c>
      <c r="AW53" s="85">
        <f t="shared" si="19"/>
        <v>0</v>
      </c>
      <c r="AX53" s="85">
        <f t="shared" si="19"/>
        <v>0</v>
      </c>
      <c r="AY53" s="85">
        <f t="shared" si="19"/>
        <v>0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179400</v>
      </c>
      <c r="BJ53" s="85">
        <f t="shared" si="19"/>
        <v>0</v>
      </c>
      <c r="BK53" s="85">
        <f t="shared" si="19"/>
        <v>60000</v>
      </c>
      <c r="BL53" s="85">
        <f t="shared" si="19"/>
        <v>0</v>
      </c>
      <c r="BM53" s="85">
        <f t="shared" si="19"/>
        <v>0</v>
      </c>
      <c r="BN53" s="85">
        <f t="shared" si="19"/>
        <v>0</v>
      </c>
      <c r="BO53" s="85">
        <f t="shared" si="19"/>
        <v>7004000</v>
      </c>
      <c r="BP53" s="85">
        <f t="shared" si="19"/>
        <v>0</v>
      </c>
      <c r="BQ53" s="85">
        <f t="shared" si="19"/>
        <v>14008000</v>
      </c>
      <c r="BR53" s="85">
        <f t="shared" si="19"/>
        <v>10205000</v>
      </c>
      <c r="BS53" s="85">
        <f t="shared" si="19"/>
        <v>0</v>
      </c>
      <c r="BT53" s="85">
        <f t="shared" si="19"/>
        <v>19269808.21</v>
      </c>
      <c r="BU53" s="85">
        <f>BU8</f>
        <v>0</v>
      </c>
      <c r="BV53" s="101">
        <f>BV8+BV20+BV28+BV35+BV42+BV46+BV51</f>
        <v>29612707.589999996</v>
      </c>
      <c r="BW53" s="86">
        <f>BW20+BW28+BW35+BW42+BW46+BW51</f>
        <v>0</v>
      </c>
      <c r="BX53" s="86">
        <f>BX20+BX28+BX35+BX42+BX46+BX51</f>
        <v>50537953.65</v>
      </c>
    </row>
    <row r="54" spans="1:8" s="1" customFormat="1" ht="30" customHeight="1" thickTop="1">
      <c r="A54" s="103"/>
      <c r="B54" s="19"/>
      <c r="F54" s="10"/>
      <c r="G54" s="10"/>
      <c r="H54" s="10"/>
    </row>
  </sheetData>
  <sheetProtection/>
  <mergeCells count="76"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  <mergeCell ref="D5:F5"/>
    <mergeCell ref="D6:E6"/>
    <mergeCell ref="G4:I4"/>
    <mergeCell ref="G5:I5"/>
    <mergeCell ref="G6:H6"/>
    <mergeCell ref="D4:F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3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4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3"/>
      <c r="B3" s="36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0" t="s">
        <v>137</v>
      </c>
      <c r="C4" s="131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12" t="s">
        <v>130</v>
      </c>
      <c r="BV4" s="114" t="s">
        <v>131</v>
      </c>
      <c r="BW4" s="115"/>
      <c r="BX4" s="116"/>
    </row>
    <row r="5" spans="2:76" ht="24" customHeight="1">
      <c r="B5" s="132"/>
      <c r="C5" s="133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13"/>
      <c r="BV5" s="117"/>
      <c r="BW5" s="118"/>
      <c r="BX5" s="119"/>
    </row>
    <row r="6" spans="2:76" ht="15">
      <c r="B6" s="132"/>
      <c r="C6" s="133"/>
      <c r="D6" s="110" t="s">
        <v>67</v>
      </c>
      <c r="E6" s="111"/>
      <c r="F6" s="29" t="s">
        <v>69</v>
      </c>
      <c r="G6" s="129" t="s">
        <v>67</v>
      </c>
      <c r="H6" s="111"/>
      <c r="I6" s="29" t="s">
        <v>69</v>
      </c>
      <c r="J6" s="110" t="s">
        <v>67</v>
      </c>
      <c r="K6" s="111"/>
      <c r="L6" s="29" t="s">
        <v>69</v>
      </c>
      <c r="M6" s="110" t="s">
        <v>67</v>
      </c>
      <c r="N6" s="111"/>
      <c r="O6" s="29" t="s">
        <v>69</v>
      </c>
      <c r="P6" s="110" t="s">
        <v>67</v>
      </c>
      <c r="Q6" s="111"/>
      <c r="R6" s="29" t="s">
        <v>69</v>
      </c>
      <c r="S6" s="110" t="s">
        <v>67</v>
      </c>
      <c r="T6" s="111"/>
      <c r="U6" s="29" t="s">
        <v>69</v>
      </c>
      <c r="V6" s="110" t="s">
        <v>67</v>
      </c>
      <c r="W6" s="111"/>
      <c r="X6" s="29" t="s">
        <v>69</v>
      </c>
      <c r="Y6" s="110" t="s">
        <v>67</v>
      </c>
      <c r="Z6" s="111"/>
      <c r="AA6" s="29" t="s">
        <v>69</v>
      </c>
      <c r="AB6" s="110" t="s">
        <v>67</v>
      </c>
      <c r="AC6" s="111"/>
      <c r="AD6" s="29" t="s">
        <v>69</v>
      </c>
      <c r="AE6" s="110" t="s">
        <v>67</v>
      </c>
      <c r="AF6" s="111"/>
      <c r="AG6" s="29" t="s">
        <v>69</v>
      </c>
      <c r="AH6" s="110" t="s">
        <v>67</v>
      </c>
      <c r="AI6" s="111"/>
      <c r="AJ6" s="29" t="s">
        <v>69</v>
      </c>
      <c r="AK6" s="110" t="s">
        <v>67</v>
      </c>
      <c r="AL6" s="111"/>
      <c r="AM6" s="29" t="s">
        <v>69</v>
      </c>
      <c r="AN6" s="110" t="s">
        <v>67</v>
      </c>
      <c r="AO6" s="111"/>
      <c r="AP6" s="29" t="s">
        <v>69</v>
      </c>
      <c r="AQ6" s="110" t="s">
        <v>67</v>
      </c>
      <c r="AR6" s="111"/>
      <c r="AS6" s="29" t="s">
        <v>69</v>
      </c>
      <c r="AT6" s="110" t="s">
        <v>67</v>
      </c>
      <c r="AU6" s="111"/>
      <c r="AV6" s="29" t="s">
        <v>69</v>
      </c>
      <c r="AW6" s="110" t="s">
        <v>67</v>
      </c>
      <c r="AX6" s="111"/>
      <c r="AY6" s="29" t="s">
        <v>69</v>
      </c>
      <c r="AZ6" s="110" t="s">
        <v>67</v>
      </c>
      <c r="BA6" s="111"/>
      <c r="BB6" s="29" t="s">
        <v>69</v>
      </c>
      <c r="BC6" s="110" t="s">
        <v>67</v>
      </c>
      <c r="BD6" s="111"/>
      <c r="BE6" s="29" t="s">
        <v>69</v>
      </c>
      <c r="BF6" s="110" t="s">
        <v>67</v>
      </c>
      <c r="BG6" s="111"/>
      <c r="BH6" s="29" t="s">
        <v>69</v>
      </c>
      <c r="BI6" s="110" t="s">
        <v>67</v>
      </c>
      <c r="BJ6" s="111"/>
      <c r="BK6" s="29" t="s">
        <v>69</v>
      </c>
      <c r="BL6" s="110" t="s">
        <v>67</v>
      </c>
      <c r="BM6" s="111"/>
      <c r="BN6" s="29" t="s">
        <v>69</v>
      </c>
      <c r="BO6" s="110" t="s">
        <v>67</v>
      </c>
      <c r="BP6" s="111"/>
      <c r="BQ6" s="29" t="s">
        <v>69</v>
      </c>
      <c r="BR6" s="110" t="s">
        <v>67</v>
      </c>
      <c r="BS6" s="111"/>
      <c r="BT6" s="29" t="s">
        <v>69</v>
      </c>
      <c r="BU6" s="30" t="s">
        <v>67</v>
      </c>
      <c r="BV6" s="110" t="s">
        <v>67</v>
      </c>
      <c r="BW6" s="111"/>
      <c r="BX6" s="29" t="s">
        <v>69</v>
      </c>
    </row>
    <row r="7" spans="2:76" ht="34.5" thickBot="1">
      <c r="B7" s="134"/>
      <c r="C7" s="135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>
        <v>0</v>
      </c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>
        <v>621820.6699999999</v>
      </c>
      <c r="E10" s="88">
        <v>0</v>
      </c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>
        <v>1736017.2300000002</v>
      </c>
      <c r="AL10" s="88">
        <v>0</v>
      </c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2357837.9000000004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>
        <v>44796.45</v>
      </c>
      <c r="E11" s="88">
        <v>0</v>
      </c>
      <c r="F11" s="89"/>
      <c r="G11" s="87"/>
      <c r="H11" s="88"/>
      <c r="I11" s="89"/>
      <c r="J11" s="96"/>
      <c r="K11" s="88"/>
      <c r="L11" s="100"/>
      <c r="M11" s="90">
        <v>0</v>
      </c>
      <c r="N11" s="88">
        <v>0</v>
      </c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>
        <v>117581.88</v>
      </c>
      <c r="AL11" s="88">
        <v>0</v>
      </c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162378.33000000002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>
        <v>222173.58</v>
      </c>
      <c r="E12" s="88">
        <v>0</v>
      </c>
      <c r="F12" s="89"/>
      <c r="G12" s="87"/>
      <c r="H12" s="88"/>
      <c r="I12" s="89"/>
      <c r="J12" s="96"/>
      <c r="K12" s="88"/>
      <c r="L12" s="100"/>
      <c r="M12" s="90">
        <v>724309.52</v>
      </c>
      <c r="N12" s="88">
        <v>0</v>
      </c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>
        <v>3890715.48</v>
      </c>
      <c r="AL12" s="88">
        <v>0</v>
      </c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4837198.58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>
        <v>350</v>
      </c>
      <c r="E13" s="88">
        <v>0</v>
      </c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>
        <v>3758339.29</v>
      </c>
      <c r="AL13" s="88">
        <v>0</v>
      </c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3758689.29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>
        <v>4000</v>
      </c>
      <c r="BP16" s="88">
        <v>0</v>
      </c>
      <c r="BQ16" s="89"/>
      <c r="BR16" s="96"/>
      <c r="BS16" s="88"/>
      <c r="BT16" s="100"/>
      <c r="BU16" s="75"/>
      <c r="BV16" s="84">
        <f t="shared" si="0"/>
        <v>4000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>
        <v>5896.5</v>
      </c>
      <c r="E19" s="88">
        <v>0</v>
      </c>
      <c r="F19" s="89"/>
      <c r="G19" s="87"/>
      <c r="H19" s="88"/>
      <c r="I19" s="89"/>
      <c r="J19" s="96"/>
      <c r="K19" s="88"/>
      <c r="L19" s="100"/>
      <c r="M19" s="96">
        <v>13000</v>
      </c>
      <c r="N19" s="88">
        <v>0</v>
      </c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>
        <v>659582.85</v>
      </c>
      <c r="AL19" s="88">
        <v>0</v>
      </c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>
        <v>260000</v>
      </c>
      <c r="BJ19" s="88">
        <v>0</v>
      </c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938479.35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895037.1999999998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0</v>
      </c>
      <c r="K20" s="77">
        <f t="shared" si="1"/>
        <v>0</v>
      </c>
      <c r="L20" s="76">
        <f t="shared" si="1"/>
        <v>0</v>
      </c>
      <c r="M20" s="97">
        <f t="shared" si="1"/>
        <v>737309.52</v>
      </c>
      <c r="N20" s="77">
        <f t="shared" si="1"/>
        <v>0</v>
      </c>
      <c r="O20" s="76">
        <f t="shared" si="1"/>
        <v>0</v>
      </c>
      <c r="P20" s="97">
        <f t="shared" si="1"/>
        <v>0</v>
      </c>
      <c r="Q20" s="77">
        <f t="shared" si="1"/>
        <v>0</v>
      </c>
      <c r="R20" s="76">
        <f t="shared" si="1"/>
        <v>0</v>
      </c>
      <c r="S20" s="97">
        <f t="shared" si="1"/>
        <v>0</v>
      </c>
      <c r="T20" s="77">
        <f t="shared" si="1"/>
        <v>0</v>
      </c>
      <c r="U20" s="76">
        <f t="shared" si="1"/>
        <v>0</v>
      </c>
      <c r="V20" s="97">
        <f t="shared" si="1"/>
        <v>0</v>
      </c>
      <c r="W20" s="77">
        <f t="shared" si="1"/>
        <v>0</v>
      </c>
      <c r="X20" s="76">
        <f t="shared" si="1"/>
        <v>0</v>
      </c>
      <c r="Y20" s="97">
        <f t="shared" si="1"/>
        <v>0</v>
      </c>
      <c r="Z20" s="77">
        <f t="shared" si="1"/>
        <v>0</v>
      </c>
      <c r="AA20" s="76">
        <f t="shared" si="1"/>
        <v>0</v>
      </c>
      <c r="AB20" s="97">
        <f t="shared" si="1"/>
        <v>0</v>
      </c>
      <c r="AC20" s="77">
        <f t="shared" si="1"/>
        <v>0</v>
      </c>
      <c r="AD20" s="76">
        <f t="shared" si="1"/>
        <v>0</v>
      </c>
      <c r="AE20" s="97">
        <f t="shared" si="1"/>
        <v>0</v>
      </c>
      <c r="AF20" s="77">
        <f t="shared" si="1"/>
        <v>0</v>
      </c>
      <c r="AG20" s="76">
        <f t="shared" si="1"/>
        <v>0</v>
      </c>
      <c r="AH20" s="97">
        <f t="shared" si="1"/>
        <v>0</v>
      </c>
      <c r="AI20" s="77">
        <f t="shared" si="1"/>
        <v>0</v>
      </c>
      <c r="AJ20" s="76">
        <f t="shared" si="1"/>
        <v>0</v>
      </c>
      <c r="AK20" s="97">
        <f t="shared" si="1"/>
        <v>10162236.729999999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0</v>
      </c>
      <c r="AR20" s="77">
        <f t="shared" si="1"/>
        <v>0</v>
      </c>
      <c r="AS20" s="76">
        <f t="shared" si="1"/>
        <v>0</v>
      </c>
      <c r="AT20" s="97">
        <f t="shared" si="1"/>
        <v>0</v>
      </c>
      <c r="AU20" s="77">
        <f t="shared" si="1"/>
        <v>0</v>
      </c>
      <c r="AV20" s="76">
        <f t="shared" si="1"/>
        <v>0</v>
      </c>
      <c r="AW20" s="97">
        <f t="shared" si="1"/>
        <v>0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260000</v>
      </c>
      <c r="BJ20" s="77">
        <f t="shared" si="1"/>
        <v>0</v>
      </c>
      <c r="BK20" s="76">
        <f t="shared" si="1"/>
        <v>0</v>
      </c>
      <c r="BL20" s="97">
        <f t="shared" si="1"/>
        <v>0</v>
      </c>
      <c r="BM20" s="77">
        <f t="shared" si="1"/>
        <v>0</v>
      </c>
      <c r="BN20" s="76">
        <f t="shared" si="1"/>
        <v>0</v>
      </c>
      <c r="BO20" s="97">
        <f t="shared" si="1"/>
        <v>4000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12058583.450000001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>
        <v>0</v>
      </c>
      <c r="E24" s="88">
        <v>0</v>
      </c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>
        <v>0</v>
      </c>
      <c r="AL24" s="88">
        <v>0</v>
      </c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0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>
        <v>0</v>
      </c>
      <c r="AL25" s="88">
        <v>0</v>
      </c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0</v>
      </c>
      <c r="Z28" s="77">
        <f t="shared" si="3"/>
        <v>0</v>
      </c>
      <c r="AA28" s="76">
        <f t="shared" si="3"/>
        <v>0</v>
      </c>
      <c r="AB28" s="97">
        <f t="shared" si="3"/>
        <v>0</v>
      </c>
      <c r="AC28" s="77">
        <f t="shared" si="3"/>
        <v>0</v>
      </c>
      <c r="AD28" s="76">
        <f t="shared" si="3"/>
        <v>0</v>
      </c>
      <c r="AE28" s="97">
        <f t="shared" si="3"/>
        <v>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>
        <v>0</v>
      </c>
      <c r="E31" s="88">
        <v>0</v>
      </c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0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0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>
        <v>7000000</v>
      </c>
      <c r="BP45" s="88">
        <v>0</v>
      </c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7000000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7000000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7000000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>
        <v>10196000</v>
      </c>
      <c r="BS49" s="88">
        <v>0</v>
      </c>
      <c r="BT49" s="100"/>
      <c r="BU49" s="75"/>
      <c r="BV49" s="84">
        <f aca="true" t="shared" si="9" ref="BV49:BX50">D49+G49+J49+M49+P49+S49+V49+Y49+AB49+AE49+AH49+AK49+AN49+AQ49+AT49+AW49+AZ49+BC49+BF49+BI49+BL49+BO49+BR49</f>
        <v>10196000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>
        <v>9000</v>
      </c>
      <c r="BS50" s="88">
        <v>0</v>
      </c>
      <c r="BT50" s="100"/>
      <c r="BU50" s="75"/>
      <c r="BV50" s="84">
        <f t="shared" si="9"/>
        <v>9000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10205000</v>
      </c>
      <c r="BS51" s="77">
        <f>BS49+BS50</f>
        <v>0</v>
      </c>
      <c r="BT51" s="76">
        <f>BT49+BT50</f>
        <v>0</v>
      </c>
      <c r="BU51" s="84"/>
      <c r="BV51" s="84">
        <f>BV49+BV50</f>
        <v>10205000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26" t="s">
        <v>126</v>
      </c>
      <c r="C53" s="127"/>
      <c r="D53" s="85">
        <f aca="true" t="shared" si="11" ref="D53:BO53">D20+D28+D35+D42+D46+D51</f>
        <v>895037.1999999998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0</v>
      </c>
      <c r="K53" s="85">
        <f t="shared" si="11"/>
        <v>0</v>
      </c>
      <c r="L53" s="85">
        <f t="shared" si="11"/>
        <v>0</v>
      </c>
      <c r="M53" s="85">
        <f t="shared" si="11"/>
        <v>737309.52</v>
      </c>
      <c r="N53" s="85">
        <f t="shared" si="11"/>
        <v>0</v>
      </c>
      <c r="O53" s="85">
        <f t="shared" si="11"/>
        <v>0</v>
      </c>
      <c r="P53" s="85">
        <f t="shared" si="11"/>
        <v>0</v>
      </c>
      <c r="Q53" s="85">
        <f t="shared" si="11"/>
        <v>0</v>
      </c>
      <c r="R53" s="85">
        <f t="shared" si="11"/>
        <v>0</v>
      </c>
      <c r="S53" s="85">
        <f t="shared" si="11"/>
        <v>0</v>
      </c>
      <c r="T53" s="85">
        <f t="shared" si="11"/>
        <v>0</v>
      </c>
      <c r="U53" s="85">
        <f t="shared" si="11"/>
        <v>0</v>
      </c>
      <c r="V53" s="85">
        <f t="shared" si="11"/>
        <v>0</v>
      </c>
      <c r="W53" s="85">
        <f t="shared" si="11"/>
        <v>0</v>
      </c>
      <c r="X53" s="85">
        <f t="shared" si="11"/>
        <v>0</v>
      </c>
      <c r="Y53" s="85">
        <f t="shared" si="11"/>
        <v>0</v>
      </c>
      <c r="Z53" s="85">
        <f t="shared" si="11"/>
        <v>0</v>
      </c>
      <c r="AA53" s="85">
        <f t="shared" si="11"/>
        <v>0</v>
      </c>
      <c r="AB53" s="85">
        <f t="shared" si="11"/>
        <v>0</v>
      </c>
      <c r="AC53" s="85">
        <f t="shared" si="11"/>
        <v>0</v>
      </c>
      <c r="AD53" s="85">
        <f t="shared" si="11"/>
        <v>0</v>
      </c>
      <c r="AE53" s="85">
        <f t="shared" si="11"/>
        <v>0</v>
      </c>
      <c r="AF53" s="85">
        <f t="shared" si="11"/>
        <v>0</v>
      </c>
      <c r="AG53" s="85">
        <f t="shared" si="11"/>
        <v>0</v>
      </c>
      <c r="AH53" s="85">
        <f t="shared" si="11"/>
        <v>0</v>
      </c>
      <c r="AI53" s="85">
        <f t="shared" si="11"/>
        <v>0</v>
      </c>
      <c r="AJ53" s="85">
        <f t="shared" si="11"/>
        <v>0</v>
      </c>
      <c r="AK53" s="85">
        <f t="shared" si="11"/>
        <v>10162236.729999999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260000</v>
      </c>
      <c r="BJ53" s="85">
        <f t="shared" si="11"/>
        <v>0</v>
      </c>
      <c r="BK53" s="85">
        <f t="shared" si="11"/>
        <v>0</v>
      </c>
      <c r="BL53" s="85">
        <f t="shared" si="11"/>
        <v>0</v>
      </c>
      <c r="BM53" s="85">
        <f t="shared" si="11"/>
        <v>0</v>
      </c>
      <c r="BN53" s="85">
        <f t="shared" si="11"/>
        <v>0</v>
      </c>
      <c r="BO53" s="85">
        <f t="shared" si="11"/>
        <v>7004000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10205000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29263583.450000003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3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3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4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3"/>
      <c r="B3" s="36" t="s">
        <v>142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0" t="s">
        <v>137</v>
      </c>
      <c r="C4" s="131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12" t="s">
        <v>130</v>
      </c>
      <c r="BV4" s="114" t="s">
        <v>131</v>
      </c>
      <c r="BW4" s="115"/>
      <c r="BX4" s="116"/>
    </row>
    <row r="5" spans="2:76" ht="24" customHeight="1">
      <c r="B5" s="132"/>
      <c r="C5" s="133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13"/>
      <c r="BV5" s="117"/>
      <c r="BW5" s="118"/>
      <c r="BX5" s="119"/>
    </row>
    <row r="6" spans="2:76" ht="15">
      <c r="B6" s="132"/>
      <c r="C6" s="133"/>
      <c r="D6" s="110" t="s">
        <v>67</v>
      </c>
      <c r="E6" s="111"/>
      <c r="F6" s="29" t="s">
        <v>69</v>
      </c>
      <c r="G6" s="129" t="s">
        <v>67</v>
      </c>
      <c r="H6" s="111"/>
      <c r="I6" s="29" t="s">
        <v>69</v>
      </c>
      <c r="J6" s="110" t="s">
        <v>67</v>
      </c>
      <c r="K6" s="111"/>
      <c r="L6" s="29" t="s">
        <v>69</v>
      </c>
      <c r="M6" s="110" t="s">
        <v>67</v>
      </c>
      <c r="N6" s="111"/>
      <c r="O6" s="29" t="s">
        <v>69</v>
      </c>
      <c r="P6" s="110" t="s">
        <v>67</v>
      </c>
      <c r="Q6" s="111"/>
      <c r="R6" s="29" t="s">
        <v>69</v>
      </c>
      <c r="S6" s="110" t="s">
        <v>67</v>
      </c>
      <c r="T6" s="111"/>
      <c r="U6" s="29" t="s">
        <v>69</v>
      </c>
      <c r="V6" s="110" t="s">
        <v>67</v>
      </c>
      <c r="W6" s="111"/>
      <c r="X6" s="29" t="s">
        <v>69</v>
      </c>
      <c r="Y6" s="110" t="s">
        <v>67</v>
      </c>
      <c r="Z6" s="111"/>
      <c r="AA6" s="29" t="s">
        <v>69</v>
      </c>
      <c r="AB6" s="110" t="s">
        <v>67</v>
      </c>
      <c r="AC6" s="111"/>
      <c r="AD6" s="29" t="s">
        <v>69</v>
      </c>
      <c r="AE6" s="110" t="s">
        <v>67</v>
      </c>
      <c r="AF6" s="111"/>
      <c r="AG6" s="29" t="s">
        <v>69</v>
      </c>
      <c r="AH6" s="110" t="s">
        <v>67</v>
      </c>
      <c r="AI6" s="111"/>
      <c r="AJ6" s="29" t="s">
        <v>69</v>
      </c>
      <c r="AK6" s="110" t="s">
        <v>67</v>
      </c>
      <c r="AL6" s="111"/>
      <c r="AM6" s="29" t="s">
        <v>69</v>
      </c>
      <c r="AN6" s="110" t="s">
        <v>67</v>
      </c>
      <c r="AO6" s="111"/>
      <c r="AP6" s="29" t="s">
        <v>69</v>
      </c>
      <c r="AQ6" s="110" t="s">
        <v>67</v>
      </c>
      <c r="AR6" s="111"/>
      <c r="AS6" s="29" t="s">
        <v>69</v>
      </c>
      <c r="AT6" s="110" t="s">
        <v>67</v>
      </c>
      <c r="AU6" s="111"/>
      <c r="AV6" s="29" t="s">
        <v>69</v>
      </c>
      <c r="AW6" s="110" t="s">
        <v>67</v>
      </c>
      <c r="AX6" s="111"/>
      <c r="AY6" s="29" t="s">
        <v>69</v>
      </c>
      <c r="AZ6" s="110" t="s">
        <v>67</v>
      </c>
      <c r="BA6" s="111"/>
      <c r="BB6" s="29" t="s">
        <v>69</v>
      </c>
      <c r="BC6" s="110" t="s">
        <v>67</v>
      </c>
      <c r="BD6" s="111"/>
      <c r="BE6" s="29" t="s">
        <v>69</v>
      </c>
      <c r="BF6" s="110" t="s">
        <v>67</v>
      </c>
      <c r="BG6" s="111"/>
      <c r="BH6" s="29" t="s">
        <v>69</v>
      </c>
      <c r="BI6" s="110" t="s">
        <v>67</v>
      </c>
      <c r="BJ6" s="111"/>
      <c r="BK6" s="29" t="s">
        <v>69</v>
      </c>
      <c r="BL6" s="110" t="s">
        <v>67</v>
      </c>
      <c r="BM6" s="111"/>
      <c r="BN6" s="29" t="s">
        <v>69</v>
      </c>
      <c r="BO6" s="110" t="s">
        <v>67</v>
      </c>
      <c r="BP6" s="111"/>
      <c r="BQ6" s="29" t="s">
        <v>69</v>
      </c>
      <c r="BR6" s="110" t="s">
        <v>67</v>
      </c>
      <c r="BS6" s="111"/>
      <c r="BT6" s="29" t="s">
        <v>69</v>
      </c>
      <c r="BU6" s="30" t="s">
        <v>67</v>
      </c>
      <c r="BV6" s="110" t="s">
        <v>67</v>
      </c>
      <c r="BW6" s="111"/>
      <c r="BX6" s="29" t="s">
        <v>69</v>
      </c>
    </row>
    <row r="7" spans="2:76" ht="34.5" thickBot="1">
      <c r="B7" s="134"/>
      <c r="C7" s="135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>
        <v>0</v>
      </c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>
        <v>621820.6699999999</v>
      </c>
      <c r="E10" s="88">
        <v>0</v>
      </c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>
        <v>1736017.2300000002</v>
      </c>
      <c r="AL10" s="88">
        <v>0</v>
      </c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2357837.9000000004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>
        <v>43296.45</v>
      </c>
      <c r="E11" s="88">
        <v>0</v>
      </c>
      <c r="F11" s="89"/>
      <c r="G11" s="87"/>
      <c r="H11" s="88"/>
      <c r="I11" s="89"/>
      <c r="J11" s="96"/>
      <c r="K11" s="88"/>
      <c r="L11" s="100"/>
      <c r="M11" s="90">
        <v>0</v>
      </c>
      <c r="N11" s="88">
        <v>0</v>
      </c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>
        <v>117831.88</v>
      </c>
      <c r="AL11" s="88">
        <v>0</v>
      </c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161128.33000000002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>
        <v>236435.58</v>
      </c>
      <c r="E12" s="88">
        <v>0</v>
      </c>
      <c r="F12" s="89"/>
      <c r="G12" s="87"/>
      <c r="H12" s="88"/>
      <c r="I12" s="89"/>
      <c r="J12" s="96"/>
      <c r="K12" s="88"/>
      <c r="L12" s="100"/>
      <c r="M12" s="90">
        <v>724309.52</v>
      </c>
      <c r="N12" s="88">
        <v>0</v>
      </c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>
        <v>3764339.69</v>
      </c>
      <c r="AL12" s="88">
        <v>0</v>
      </c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4725084.79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>
        <v>350</v>
      </c>
      <c r="E13" s="88">
        <v>0</v>
      </c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>
        <v>3747039.29</v>
      </c>
      <c r="AL13" s="88">
        <v>0</v>
      </c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3747389.29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>
        <v>4000</v>
      </c>
      <c r="BP16" s="88">
        <v>0</v>
      </c>
      <c r="BQ16" s="89"/>
      <c r="BR16" s="96"/>
      <c r="BS16" s="88"/>
      <c r="BT16" s="100"/>
      <c r="BU16" s="75"/>
      <c r="BV16" s="84">
        <f t="shared" si="0"/>
        <v>4000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>
        <v>5896.5</v>
      </c>
      <c r="E19" s="88">
        <v>0</v>
      </c>
      <c r="F19" s="89"/>
      <c r="G19" s="87"/>
      <c r="H19" s="88"/>
      <c r="I19" s="89"/>
      <c r="J19" s="96"/>
      <c r="K19" s="88"/>
      <c r="L19" s="100"/>
      <c r="M19" s="96">
        <v>13000</v>
      </c>
      <c r="N19" s="88">
        <v>0</v>
      </c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>
        <v>604970.0599999999</v>
      </c>
      <c r="AL19" s="88">
        <v>0</v>
      </c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>
        <v>260000</v>
      </c>
      <c r="BJ19" s="88">
        <v>0</v>
      </c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883866.5599999999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907799.1999999998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0</v>
      </c>
      <c r="K20" s="77">
        <f t="shared" si="1"/>
        <v>0</v>
      </c>
      <c r="L20" s="76">
        <f t="shared" si="1"/>
        <v>0</v>
      </c>
      <c r="M20" s="97">
        <f t="shared" si="1"/>
        <v>737309.52</v>
      </c>
      <c r="N20" s="77">
        <f t="shared" si="1"/>
        <v>0</v>
      </c>
      <c r="O20" s="76">
        <f t="shared" si="1"/>
        <v>0</v>
      </c>
      <c r="P20" s="97">
        <f t="shared" si="1"/>
        <v>0</v>
      </c>
      <c r="Q20" s="77">
        <f t="shared" si="1"/>
        <v>0</v>
      </c>
      <c r="R20" s="76">
        <f t="shared" si="1"/>
        <v>0</v>
      </c>
      <c r="S20" s="97">
        <f t="shared" si="1"/>
        <v>0</v>
      </c>
      <c r="T20" s="77">
        <f t="shared" si="1"/>
        <v>0</v>
      </c>
      <c r="U20" s="76">
        <f t="shared" si="1"/>
        <v>0</v>
      </c>
      <c r="V20" s="97">
        <f t="shared" si="1"/>
        <v>0</v>
      </c>
      <c r="W20" s="77">
        <f t="shared" si="1"/>
        <v>0</v>
      </c>
      <c r="X20" s="76">
        <f t="shared" si="1"/>
        <v>0</v>
      </c>
      <c r="Y20" s="97">
        <f t="shared" si="1"/>
        <v>0</v>
      </c>
      <c r="Z20" s="77">
        <f t="shared" si="1"/>
        <v>0</v>
      </c>
      <c r="AA20" s="76">
        <f t="shared" si="1"/>
        <v>0</v>
      </c>
      <c r="AB20" s="97">
        <f t="shared" si="1"/>
        <v>0</v>
      </c>
      <c r="AC20" s="77">
        <f t="shared" si="1"/>
        <v>0</v>
      </c>
      <c r="AD20" s="76">
        <f t="shared" si="1"/>
        <v>0</v>
      </c>
      <c r="AE20" s="97">
        <f t="shared" si="1"/>
        <v>0</v>
      </c>
      <c r="AF20" s="77">
        <f t="shared" si="1"/>
        <v>0</v>
      </c>
      <c r="AG20" s="76">
        <f t="shared" si="1"/>
        <v>0</v>
      </c>
      <c r="AH20" s="97">
        <f t="shared" si="1"/>
        <v>0</v>
      </c>
      <c r="AI20" s="77">
        <f t="shared" si="1"/>
        <v>0</v>
      </c>
      <c r="AJ20" s="76">
        <f t="shared" si="1"/>
        <v>0</v>
      </c>
      <c r="AK20" s="97">
        <f t="shared" si="1"/>
        <v>9970198.15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0</v>
      </c>
      <c r="AR20" s="77">
        <f t="shared" si="1"/>
        <v>0</v>
      </c>
      <c r="AS20" s="76">
        <f t="shared" si="1"/>
        <v>0</v>
      </c>
      <c r="AT20" s="97">
        <f t="shared" si="1"/>
        <v>0</v>
      </c>
      <c r="AU20" s="77">
        <f t="shared" si="1"/>
        <v>0</v>
      </c>
      <c r="AV20" s="76">
        <f t="shared" si="1"/>
        <v>0</v>
      </c>
      <c r="AW20" s="97">
        <f t="shared" si="1"/>
        <v>0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260000</v>
      </c>
      <c r="BJ20" s="77">
        <f t="shared" si="1"/>
        <v>0</v>
      </c>
      <c r="BK20" s="76">
        <f t="shared" si="1"/>
        <v>0</v>
      </c>
      <c r="BL20" s="97">
        <f t="shared" si="1"/>
        <v>0</v>
      </c>
      <c r="BM20" s="77">
        <f t="shared" si="1"/>
        <v>0</v>
      </c>
      <c r="BN20" s="76">
        <f t="shared" si="1"/>
        <v>0</v>
      </c>
      <c r="BO20" s="97">
        <f t="shared" si="1"/>
        <v>4000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11879306.870000001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>
        <v>0</v>
      </c>
      <c r="E24" s="88">
        <v>0</v>
      </c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>
        <v>0</v>
      </c>
      <c r="AL24" s="88">
        <v>0</v>
      </c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0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>
        <v>0</v>
      </c>
      <c r="AL25" s="88">
        <v>0</v>
      </c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0</v>
      </c>
      <c r="Z28" s="77">
        <f t="shared" si="3"/>
        <v>0</v>
      </c>
      <c r="AA28" s="76">
        <f t="shared" si="3"/>
        <v>0</v>
      </c>
      <c r="AB28" s="97">
        <f t="shared" si="3"/>
        <v>0</v>
      </c>
      <c r="AC28" s="77">
        <f t="shared" si="3"/>
        <v>0</v>
      </c>
      <c r="AD28" s="76">
        <f t="shared" si="3"/>
        <v>0</v>
      </c>
      <c r="AE28" s="97">
        <f t="shared" si="3"/>
        <v>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>
        <v>0</v>
      </c>
      <c r="E31" s="88">
        <v>0</v>
      </c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0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0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>
        <v>7000000</v>
      </c>
      <c r="BP45" s="88">
        <v>0</v>
      </c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7000000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7000000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7000000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>
        <v>10196000</v>
      </c>
      <c r="BS49" s="88">
        <v>0</v>
      </c>
      <c r="BT49" s="100"/>
      <c r="BU49" s="75"/>
      <c r="BV49" s="84">
        <f aca="true" t="shared" si="9" ref="BV49:BX50">D49+G49+J49+M49+P49+S49+V49+Y49+AB49+AE49+AH49+AK49+AN49+AQ49+AT49+AW49+AZ49+BC49+BF49+BI49+BL49+BO49+BR49</f>
        <v>10196000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>
        <v>9000</v>
      </c>
      <c r="BS50" s="88">
        <v>0</v>
      </c>
      <c r="BT50" s="100"/>
      <c r="BU50" s="75"/>
      <c r="BV50" s="84">
        <f t="shared" si="9"/>
        <v>9000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10205000</v>
      </c>
      <c r="BS51" s="77">
        <f>BS49+BS50</f>
        <v>0</v>
      </c>
      <c r="BT51" s="76">
        <f>BT49+BT50</f>
        <v>0</v>
      </c>
      <c r="BU51" s="84"/>
      <c r="BV51" s="84">
        <f>BV49+BV50</f>
        <v>10205000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26" t="s">
        <v>126</v>
      </c>
      <c r="C53" s="127"/>
      <c r="D53" s="85">
        <f aca="true" t="shared" si="11" ref="D53:BO53">D20+D28+D35+D42+D46+D51</f>
        <v>907799.1999999998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0</v>
      </c>
      <c r="K53" s="85">
        <f t="shared" si="11"/>
        <v>0</v>
      </c>
      <c r="L53" s="85">
        <f t="shared" si="11"/>
        <v>0</v>
      </c>
      <c r="M53" s="85">
        <f t="shared" si="11"/>
        <v>737309.52</v>
      </c>
      <c r="N53" s="85">
        <f t="shared" si="11"/>
        <v>0</v>
      </c>
      <c r="O53" s="85">
        <f t="shared" si="11"/>
        <v>0</v>
      </c>
      <c r="P53" s="85">
        <f t="shared" si="11"/>
        <v>0</v>
      </c>
      <c r="Q53" s="85">
        <f t="shared" si="11"/>
        <v>0</v>
      </c>
      <c r="R53" s="85">
        <f t="shared" si="11"/>
        <v>0</v>
      </c>
      <c r="S53" s="85">
        <f t="shared" si="11"/>
        <v>0</v>
      </c>
      <c r="T53" s="85">
        <f t="shared" si="11"/>
        <v>0</v>
      </c>
      <c r="U53" s="85">
        <f t="shared" si="11"/>
        <v>0</v>
      </c>
      <c r="V53" s="85">
        <f t="shared" si="11"/>
        <v>0</v>
      </c>
      <c r="W53" s="85">
        <f t="shared" si="11"/>
        <v>0</v>
      </c>
      <c r="X53" s="85">
        <f t="shared" si="11"/>
        <v>0</v>
      </c>
      <c r="Y53" s="85">
        <f t="shared" si="11"/>
        <v>0</v>
      </c>
      <c r="Z53" s="85">
        <f t="shared" si="11"/>
        <v>0</v>
      </c>
      <c r="AA53" s="85">
        <f t="shared" si="11"/>
        <v>0</v>
      </c>
      <c r="AB53" s="85">
        <f t="shared" si="11"/>
        <v>0</v>
      </c>
      <c r="AC53" s="85">
        <f t="shared" si="11"/>
        <v>0</v>
      </c>
      <c r="AD53" s="85">
        <f t="shared" si="11"/>
        <v>0</v>
      </c>
      <c r="AE53" s="85">
        <f t="shared" si="11"/>
        <v>0</v>
      </c>
      <c r="AF53" s="85">
        <f t="shared" si="11"/>
        <v>0</v>
      </c>
      <c r="AG53" s="85">
        <f t="shared" si="11"/>
        <v>0</v>
      </c>
      <c r="AH53" s="85">
        <f t="shared" si="11"/>
        <v>0</v>
      </c>
      <c r="AI53" s="85">
        <f t="shared" si="11"/>
        <v>0</v>
      </c>
      <c r="AJ53" s="85">
        <f t="shared" si="11"/>
        <v>0</v>
      </c>
      <c r="AK53" s="85">
        <f t="shared" si="11"/>
        <v>9970198.15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260000</v>
      </c>
      <c r="BJ53" s="85">
        <f t="shared" si="11"/>
        <v>0</v>
      </c>
      <c r="BK53" s="85">
        <f t="shared" si="11"/>
        <v>0</v>
      </c>
      <c r="BL53" s="85">
        <f t="shared" si="11"/>
        <v>0</v>
      </c>
      <c r="BM53" s="85">
        <f t="shared" si="11"/>
        <v>0</v>
      </c>
      <c r="BN53" s="85">
        <f t="shared" si="11"/>
        <v>0</v>
      </c>
      <c r="BO53" s="85">
        <f t="shared" si="11"/>
        <v>7004000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10205000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29084306.87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3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3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4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3"/>
      <c r="B3" s="36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4" t="s">
        <v>145</v>
      </c>
    </row>
    <row r="4" spans="2:76" ht="15.75" customHeight="1" thickTop="1">
      <c r="B4" s="130" t="s">
        <v>137</v>
      </c>
      <c r="C4" s="131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12" t="s">
        <v>130</v>
      </c>
      <c r="BV4" s="114" t="s">
        <v>131</v>
      </c>
      <c r="BW4" s="115"/>
      <c r="BX4" s="116"/>
    </row>
    <row r="5" spans="2:76" ht="24" customHeight="1">
      <c r="B5" s="132"/>
      <c r="C5" s="133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13"/>
      <c r="BV5" s="117"/>
      <c r="BW5" s="118"/>
      <c r="BX5" s="119"/>
    </row>
    <row r="6" spans="2:76" ht="15">
      <c r="B6" s="132"/>
      <c r="C6" s="133"/>
      <c r="D6" s="110" t="s">
        <v>67</v>
      </c>
      <c r="E6" s="111"/>
      <c r="F6" s="29" t="s">
        <v>69</v>
      </c>
      <c r="G6" s="129" t="s">
        <v>67</v>
      </c>
      <c r="H6" s="111"/>
      <c r="I6" s="29" t="s">
        <v>69</v>
      </c>
      <c r="J6" s="110" t="s">
        <v>67</v>
      </c>
      <c r="K6" s="111"/>
      <c r="L6" s="29" t="s">
        <v>69</v>
      </c>
      <c r="M6" s="110" t="s">
        <v>67</v>
      </c>
      <c r="N6" s="111"/>
      <c r="O6" s="29" t="s">
        <v>69</v>
      </c>
      <c r="P6" s="110" t="s">
        <v>67</v>
      </c>
      <c r="Q6" s="111"/>
      <c r="R6" s="29" t="s">
        <v>69</v>
      </c>
      <c r="S6" s="110" t="s">
        <v>67</v>
      </c>
      <c r="T6" s="111"/>
      <c r="U6" s="29" t="s">
        <v>69</v>
      </c>
      <c r="V6" s="110" t="s">
        <v>67</v>
      </c>
      <c r="W6" s="111"/>
      <c r="X6" s="29" t="s">
        <v>69</v>
      </c>
      <c r="Y6" s="110" t="s">
        <v>67</v>
      </c>
      <c r="Z6" s="111"/>
      <c r="AA6" s="29" t="s">
        <v>69</v>
      </c>
      <c r="AB6" s="110" t="s">
        <v>67</v>
      </c>
      <c r="AC6" s="111"/>
      <c r="AD6" s="29" t="s">
        <v>69</v>
      </c>
      <c r="AE6" s="110" t="s">
        <v>67</v>
      </c>
      <c r="AF6" s="111"/>
      <c r="AG6" s="29" t="s">
        <v>69</v>
      </c>
      <c r="AH6" s="110" t="s">
        <v>67</v>
      </c>
      <c r="AI6" s="111"/>
      <c r="AJ6" s="29" t="s">
        <v>69</v>
      </c>
      <c r="AK6" s="110" t="s">
        <v>67</v>
      </c>
      <c r="AL6" s="111"/>
      <c r="AM6" s="29" t="s">
        <v>69</v>
      </c>
      <c r="AN6" s="110" t="s">
        <v>67</v>
      </c>
      <c r="AO6" s="111"/>
      <c r="AP6" s="29" t="s">
        <v>69</v>
      </c>
      <c r="AQ6" s="110" t="s">
        <v>67</v>
      </c>
      <c r="AR6" s="111"/>
      <c r="AS6" s="29" t="s">
        <v>69</v>
      </c>
      <c r="AT6" s="110" t="s">
        <v>67</v>
      </c>
      <c r="AU6" s="111"/>
      <c r="AV6" s="29" t="s">
        <v>69</v>
      </c>
      <c r="AW6" s="110" t="s">
        <v>67</v>
      </c>
      <c r="AX6" s="111"/>
      <c r="AY6" s="29" t="s">
        <v>69</v>
      </c>
      <c r="AZ6" s="110" t="s">
        <v>67</v>
      </c>
      <c r="BA6" s="111"/>
      <c r="BB6" s="29" t="s">
        <v>69</v>
      </c>
      <c r="BC6" s="110" t="s">
        <v>67</v>
      </c>
      <c r="BD6" s="111"/>
      <c r="BE6" s="29" t="s">
        <v>69</v>
      </c>
      <c r="BF6" s="110" t="s">
        <v>67</v>
      </c>
      <c r="BG6" s="111"/>
      <c r="BH6" s="29" t="s">
        <v>69</v>
      </c>
      <c r="BI6" s="110" t="s">
        <v>67</v>
      </c>
      <c r="BJ6" s="111"/>
      <c r="BK6" s="29" t="s">
        <v>69</v>
      </c>
      <c r="BL6" s="110" t="s">
        <v>67</v>
      </c>
      <c r="BM6" s="111"/>
      <c r="BN6" s="29" t="s">
        <v>69</v>
      </c>
      <c r="BO6" s="110" t="s">
        <v>67</v>
      </c>
      <c r="BP6" s="111"/>
      <c r="BQ6" s="29" t="s">
        <v>69</v>
      </c>
      <c r="BR6" s="110" t="s">
        <v>67</v>
      </c>
      <c r="BS6" s="111"/>
      <c r="BT6" s="29" t="s">
        <v>69</v>
      </c>
      <c r="BU6" s="30" t="s">
        <v>67</v>
      </c>
      <c r="BV6" s="110" t="s">
        <v>67</v>
      </c>
      <c r="BW6" s="111"/>
      <c r="BX6" s="29" t="s">
        <v>69</v>
      </c>
    </row>
    <row r="7" spans="2:76" ht="34.5" thickBot="1">
      <c r="B7" s="134"/>
      <c r="C7" s="135"/>
      <c r="D7" s="102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0</v>
      </c>
      <c r="BW10" s="76">
        <f aca="true" t="shared" si="1" ref="BW10:BW19">E10+H10+K10+N10+Q10+T10+W10+Z10+AC10+AF10+AI10+AL10+AO10+AR10+AU10+AX10+BA10+BD10+BG10+BJ10+BM10+BP10+BS10</f>
        <v>0</v>
      </c>
      <c r="BX10" s="78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1"/>
        <v>0</v>
      </c>
      <c r="BX11" s="78">
        <f t="shared" si="2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1"/>
        <v>0</v>
      </c>
      <c r="BX12" s="78">
        <f t="shared" si="2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1"/>
        <v>0</v>
      </c>
      <c r="BX13" s="78">
        <f t="shared" si="2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1"/>
        <v>0</v>
      </c>
      <c r="BX16" s="78">
        <f t="shared" si="2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1"/>
        <v>0</v>
      </c>
      <c r="BX18" s="78">
        <f t="shared" si="2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1"/>
        <v>0</v>
      </c>
      <c r="BX19" s="78">
        <f t="shared" si="2"/>
        <v>0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0</v>
      </c>
      <c r="E20" s="77">
        <f t="shared" si="3"/>
        <v>0</v>
      </c>
      <c r="F20" s="78">
        <f t="shared" si="3"/>
        <v>0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0</v>
      </c>
      <c r="K20" s="77">
        <f t="shared" si="3"/>
        <v>0</v>
      </c>
      <c r="L20" s="76">
        <f t="shared" si="3"/>
        <v>0</v>
      </c>
      <c r="M20" s="97">
        <f t="shared" si="3"/>
        <v>0</v>
      </c>
      <c r="N20" s="77">
        <f t="shared" si="3"/>
        <v>0</v>
      </c>
      <c r="O20" s="76">
        <f t="shared" si="3"/>
        <v>0</v>
      </c>
      <c r="P20" s="97">
        <f t="shared" si="3"/>
        <v>0</v>
      </c>
      <c r="Q20" s="77">
        <f t="shared" si="3"/>
        <v>0</v>
      </c>
      <c r="R20" s="76">
        <f t="shared" si="3"/>
        <v>0</v>
      </c>
      <c r="S20" s="97">
        <f t="shared" si="3"/>
        <v>0</v>
      </c>
      <c r="T20" s="77">
        <f t="shared" si="3"/>
        <v>0</v>
      </c>
      <c r="U20" s="76">
        <f t="shared" si="3"/>
        <v>0</v>
      </c>
      <c r="V20" s="97">
        <f t="shared" si="3"/>
        <v>0</v>
      </c>
      <c r="W20" s="77">
        <f t="shared" si="3"/>
        <v>0</v>
      </c>
      <c r="X20" s="76">
        <f t="shared" si="3"/>
        <v>0</v>
      </c>
      <c r="Y20" s="97">
        <f t="shared" si="3"/>
        <v>0</v>
      </c>
      <c r="Z20" s="77">
        <f t="shared" si="3"/>
        <v>0</v>
      </c>
      <c r="AA20" s="76">
        <f t="shared" si="3"/>
        <v>0</v>
      </c>
      <c r="AB20" s="97">
        <f t="shared" si="3"/>
        <v>0</v>
      </c>
      <c r="AC20" s="77">
        <f t="shared" si="3"/>
        <v>0</v>
      </c>
      <c r="AD20" s="76">
        <f t="shared" si="3"/>
        <v>0</v>
      </c>
      <c r="AE20" s="97">
        <f t="shared" si="3"/>
        <v>0</v>
      </c>
      <c r="AF20" s="77">
        <f t="shared" si="3"/>
        <v>0</v>
      </c>
      <c r="AG20" s="76">
        <f t="shared" si="3"/>
        <v>0</v>
      </c>
      <c r="AH20" s="97">
        <f t="shared" si="3"/>
        <v>0</v>
      </c>
      <c r="AI20" s="77">
        <f t="shared" si="3"/>
        <v>0</v>
      </c>
      <c r="AJ20" s="76">
        <f t="shared" si="3"/>
        <v>0</v>
      </c>
      <c r="AK20" s="97">
        <f t="shared" si="3"/>
        <v>0</v>
      </c>
      <c r="AL20" s="77">
        <f t="shared" si="3"/>
        <v>0</v>
      </c>
      <c r="AM20" s="76">
        <f t="shared" si="3"/>
        <v>0</v>
      </c>
      <c r="AN20" s="97">
        <f t="shared" si="3"/>
        <v>0</v>
      </c>
      <c r="AO20" s="77">
        <f t="shared" si="3"/>
        <v>0</v>
      </c>
      <c r="AP20" s="76">
        <f t="shared" si="3"/>
        <v>0</v>
      </c>
      <c r="AQ20" s="97">
        <f t="shared" si="3"/>
        <v>0</v>
      </c>
      <c r="AR20" s="77">
        <f t="shared" si="3"/>
        <v>0</v>
      </c>
      <c r="AS20" s="76">
        <f t="shared" si="3"/>
        <v>0</v>
      </c>
      <c r="AT20" s="97">
        <f t="shared" si="3"/>
        <v>0</v>
      </c>
      <c r="AU20" s="77">
        <f t="shared" si="3"/>
        <v>0</v>
      </c>
      <c r="AV20" s="76">
        <f t="shared" si="3"/>
        <v>0</v>
      </c>
      <c r="AW20" s="97">
        <f t="shared" si="3"/>
        <v>0</v>
      </c>
      <c r="AX20" s="77">
        <f t="shared" si="3"/>
        <v>0</v>
      </c>
      <c r="AY20" s="76">
        <f t="shared" si="3"/>
        <v>0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0</v>
      </c>
      <c r="BJ20" s="77">
        <f t="shared" si="3"/>
        <v>0</v>
      </c>
      <c r="BK20" s="76">
        <f t="shared" si="3"/>
        <v>0</v>
      </c>
      <c r="BL20" s="97">
        <f t="shared" si="3"/>
        <v>0</v>
      </c>
      <c r="BM20" s="77">
        <f t="shared" si="3"/>
        <v>0</v>
      </c>
      <c r="BN20" s="76">
        <f t="shared" si="3"/>
        <v>0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0</v>
      </c>
      <c r="BW24" s="76">
        <f t="shared" si="4"/>
        <v>0</v>
      </c>
      <c r="BX24" s="78">
        <f t="shared" si="4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0</v>
      </c>
      <c r="BW25" s="76">
        <f t="shared" si="4"/>
        <v>0</v>
      </c>
      <c r="BX25" s="78">
        <f t="shared" si="4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0</v>
      </c>
      <c r="BW27" s="76">
        <f t="shared" si="4"/>
        <v>0</v>
      </c>
      <c r="BX27" s="78">
        <f t="shared" si="4"/>
        <v>0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0</v>
      </c>
      <c r="E28" s="77">
        <f t="shared" si="5"/>
        <v>0</v>
      </c>
      <c r="F28" s="78">
        <f t="shared" si="5"/>
        <v>0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0</v>
      </c>
      <c r="K28" s="77">
        <f t="shared" si="5"/>
        <v>0</v>
      </c>
      <c r="L28" s="76">
        <f t="shared" si="5"/>
        <v>0</v>
      </c>
      <c r="M28" s="97">
        <f t="shared" si="5"/>
        <v>0</v>
      </c>
      <c r="N28" s="77">
        <f t="shared" si="5"/>
        <v>0</v>
      </c>
      <c r="O28" s="76">
        <f t="shared" si="5"/>
        <v>0</v>
      </c>
      <c r="P28" s="97">
        <f t="shared" si="5"/>
        <v>0</v>
      </c>
      <c r="Q28" s="77">
        <f t="shared" si="5"/>
        <v>0</v>
      </c>
      <c r="R28" s="76">
        <f t="shared" si="5"/>
        <v>0</v>
      </c>
      <c r="S28" s="97">
        <f t="shared" si="5"/>
        <v>0</v>
      </c>
      <c r="T28" s="77">
        <f t="shared" si="5"/>
        <v>0</v>
      </c>
      <c r="U28" s="76">
        <f t="shared" si="5"/>
        <v>0</v>
      </c>
      <c r="V28" s="97">
        <f t="shared" si="5"/>
        <v>0</v>
      </c>
      <c r="W28" s="77">
        <f t="shared" si="5"/>
        <v>0</v>
      </c>
      <c r="X28" s="76">
        <f t="shared" si="5"/>
        <v>0</v>
      </c>
      <c r="Y28" s="97">
        <f t="shared" si="5"/>
        <v>0</v>
      </c>
      <c r="Z28" s="77">
        <f t="shared" si="5"/>
        <v>0</v>
      </c>
      <c r="AA28" s="76">
        <f t="shared" si="5"/>
        <v>0</v>
      </c>
      <c r="AB28" s="97">
        <f t="shared" si="5"/>
        <v>0</v>
      </c>
      <c r="AC28" s="77">
        <f t="shared" si="5"/>
        <v>0</v>
      </c>
      <c r="AD28" s="76">
        <f t="shared" si="5"/>
        <v>0</v>
      </c>
      <c r="AE28" s="97">
        <f t="shared" si="5"/>
        <v>0</v>
      </c>
      <c r="AF28" s="77">
        <f t="shared" si="5"/>
        <v>0</v>
      </c>
      <c r="AG28" s="76">
        <f t="shared" si="5"/>
        <v>0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0</v>
      </c>
      <c r="AL28" s="77">
        <f t="shared" si="6"/>
        <v>0</v>
      </c>
      <c r="AM28" s="76">
        <f t="shared" si="6"/>
        <v>0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0</v>
      </c>
      <c r="AX28" s="77">
        <f t="shared" si="6"/>
        <v>0</v>
      </c>
      <c r="AY28" s="76">
        <f t="shared" si="6"/>
        <v>0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10"/>
        <v>0</v>
      </c>
      <c r="BW40" s="76">
        <f t="shared" si="10"/>
        <v>0</v>
      </c>
      <c r="BX40" s="78">
        <f t="shared" si="10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0</v>
      </c>
      <c r="BM42" s="77">
        <f t="shared" si="12"/>
        <v>0</v>
      </c>
      <c r="BN42" s="76">
        <f t="shared" si="12"/>
        <v>0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15" ref="BV49:BX50">D49+G49+J49+M49+P49+S49+V49+Y49+AB49+AE49+AH49+AK49+AN49+AQ49+AT49+AW49+AZ49+BC49+BF49+BI49+BL49+BO49+BR49</f>
        <v>0</v>
      </c>
      <c r="BW49" s="76">
        <f t="shared" si="15"/>
        <v>0</v>
      </c>
      <c r="BX49" s="78">
        <f t="shared" si="15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15"/>
        <v>0</v>
      </c>
      <c r="BW50" s="76">
        <f t="shared" si="15"/>
        <v>0</v>
      </c>
      <c r="BX50" s="78">
        <f t="shared" si="15"/>
        <v>0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26" t="s">
        <v>126</v>
      </c>
      <c r="C53" s="127"/>
      <c r="D53" s="85">
        <f aca="true" t="shared" si="18" ref="D53:AI53">D20+D28+D35+D42+D46+D51</f>
        <v>0</v>
      </c>
      <c r="E53" s="85">
        <f t="shared" si="18"/>
        <v>0</v>
      </c>
      <c r="F53" s="85">
        <f t="shared" si="18"/>
        <v>0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0</v>
      </c>
      <c r="K53" s="85">
        <f t="shared" si="18"/>
        <v>0</v>
      </c>
      <c r="L53" s="85">
        <f t="shared" si="18"/>
        <v>0</v>
      </c>
      <c r="M53" s="85">
        <f t="shared" si="18"/>
        <v>0</v>
      </c>
      <c r="N53" s="85">
        <f t="shared" si="18"/>
        <v>0</v>
      </c>
      <c r="O53" s="85">
        <f t="shared" si="18"/>
        <v>0</v>
      </c>
      <c r="P53" s="85">
        <f t="shared" si="18"/>
        <v>0</v>
      </c>
      <c r="Q53" s="85">
        <f t="shared" si="18"/>
        <v>0</v>
      </c>
      <c r="R53" s="85">
        <f t="shared" si="18"/>
        <v>0</v>
      </c>
      <c r="S53" s="85">
        <f t="shared" si="18"/>
        <v>0</v>
      </c>
      <c r="T53" s="85">
        <f t="shared" si="18"/>
        <v>0</v>
      </c>
      <c r="U53" s="85">
        <f t="shared" si="18"/>
        <v>0</v>
      </c>
      <c r="V53" s="85">
        <f t="shared" si="18"/>
        <v>0</v>
      </c>
      <c r="W53" s="85">
        <f t="shared" si="18"/>
        <v>0</v>
      </c>
      <c r="X53" s="85">
        <f t="shared" si="18"/>
        <v>0</v>
      </c>
      <c r="Y53" s="85">
        <f t="shared" si="18"/>
        <v>0</v>
      </c>
      <c r="Z53" s="85">
        <f t="shared" si="18"/>
        <v>0</v>
      </c>
      <c r="AA53" s="85">
        <f t="shared" si="18"/>
        <v>0</v>
      </c>
      <c r="AB53" s="85">
        <f t="shared" si="18"/>
        <v>0</v>
      </c>
      <c r="AC53" s="85">
        <f t="shared" si="18"/>
        <v>0</v>
      </c>
      <c r="AD53" s="85">
        <f t="shared" si="18"/>
        <v>0</v>
      </c>
      <c r="AE53" s="85">
        <f t="shared" si="18"/>
        <v>0</v>
      </c>
      <c r="AF53" s="85">
        <f t="shared" si="18"/>
        <v>0</v>
      </c>
      <c r="AG53" s="85">
        <f t="shared" si="18"/>
        <v>0</v>
      </c>
      <c r="AH53" s="85">
        <f t="shared" si="18"/>
        <v>0</v>
      </c>
      <c r="AI53" s="85">
        <f t="shared" si="18"/>
        <v>0</v>
      </c>
      <c r="AJ53" s="85">
        <f aca="true" t="shared" si="19" ref="AJ53:BT53">AJ20+AJ28+AJ35+AJ42+AJ46+AJ51</f>
        <v>0</v>
      </c>
      <c r="AK53" s="85">
        <f t="shared" si="19"/>
        <v>0</v>
      </c>
      <c r="AL53" s="85">
        <f t="shared" si="19"/>
        <v>0</v>
      </c>
      <c r="AM53" s="85">
        <f t="shared" si="19"/>
        <v>0</v>
      </c>
      <c r="AN53" s="85">
        <f t="shared" si="19"/>
        <v>0</v>
      </c>
      <c r="AO53" s="85">
        <f t="shared" si="19"/>
        <v>0</v>
      </c>
      <c r="AP53" s="85">
        <f t="shared" si="19"/>
        <v>0</v>
      </c>
      <c r="AQ53" s="85">
        <f t="shared" si="19"/>
        <v>0</v>
      </c>
      <c r="AR53" s="85">
        <f t="shared" si="19"/>
        <v>0</v>
      </c>
      <c r="AS53" s="85">
        <f t="shared" si="19"/>
        <v>0</v>
      </c>
      <c r="AT53" s="85">
        <f t="shared" si="19"/>
        <v>0</v>
      </c>
      <c r="AU53" s="85">
        <f t="shared" si="19"/>
        <v>0</v>
      </c>
      <c r="AV53" s="85">
        <f t="shared" si="19"/>
        <v>0</v>
      </c>
      <c r="AW53" s="85">
        <f t="shared" si="19"/>
        <v>0</v>
      </c>
      <c r="AX53" s="85">
        <f t="shared" si="19"/>
        <v>0</v>
      </c>
      <c r="AY53" s="85">
        <f t="shared" si="19"/>
        <v>0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0</v>
      </c>
      <c r="BJ53" s="85">
        <f t="shared" si="19"/>
        <v>0</v>
      </c>
      <c r="BK53" s="85">
        <f t="shared" si="19"/>
        <v>0</v>
      </c>
      <c r="BL53" s="85">
        <f t="shared" si="19"/>
        <v>0</v>
      </c>
      <c r="BM53" s="85">
        <f t="shared" si="19"/>
        <v>0</v>
      </c>
      <c r="BN53" s="85">
        <f t="shared" si="19"/>
        <v>0</v>
      </c>
      <c r="BO53" s="85">
        <f t="shared" si="19"/>
        <v>0</v>
      </c>
      <c r="BP53" s="85">
        <f t="shared" si="19"/>
        <v>0</v>
      </c>
      <c r="BQ53" s="85">
        <f t="shared" si="19"/>
        <v>0</v>
      </c>
      <c r="BR53" s="85">
        <f t="shared" si="19"/>
        <v>0</v>
      </c>
      <c r="BS53" s="85">
        <f t="shared" si="19"/>
        <v>0</v>
      </c>
      <c r="BT53" s="85">
        <f t="shared" si="19"/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2:77" ht="25.5" customHeight="1" thickBot="1" thickTop="1">
      <c r="B54" s="136" t="s">
        <v>148</v>
      </c>
      <c r="C54" s="137"/>
      <c r="D54" s="85"/>
      <c r="E54" s="92"/>
      <c r="F54" s="93"/>
      <c r="G54" s="85"/>
      <c r="H54" s="92"/>
      <c r="I54" s="93"/>
      <c r="J54" s="85"/>
      <c r="K54" s="92"/>
      <c r="L54" s="93"/>
      <c r="M54" s="85"/>
      <c r="N54" s="92"/>
      <c r="O54" s="93"/>
      <c r="P54" s="85"/>
      <c r="Q54" s="92"/>
      <c r="R54" s="93"/>
      <c r="S54" s="85"/>
      <c r="T54" s="92"/>
      <c r="U54" s="93"/>
      <c r="V54" s="85"/>
      <c r="W54" s="92"/>
      <c r="X54" s="93"/>
      <c r="Y54" s="85"/>
      <c r="Z54" s="92"/>
      <c r="AA54" s="93"/>
      <c r="AB54" s="85"/>
      <c r="AC54" s="92"/>
      <c r="AD54" s="93"/>
      <c r="AE54" s="85"/>
      <c r="AF54" s="92"/>
      <c r="AG54" s="93"/>
      <c r="AH54" s="85"/>
      <c r="AI54" s="92"/>
      <c r="AJ54" s="93"/>
      <c r="AK54" s="85"/>
      <c r="AL54" s="92"/>
      <c r="AM54" s="93"/>
      <c r="AN54" s="85"/>
      <c r="AO54" s="92"/>
      <c r="AP54" s="93"/>
      <c r="AQ54" s="85"/>
      <c r="AR54" s="92"/>
      <c r="AS54" s="93"/>
      <c r="AT54" s="85"/>
      <c r="AU54" s="92"/>
      <c r="AV54" s="93"/>
      <c r="AW54" s="85"/>
      <c r="AX54" s="92"/>
      <c r="AY54" s="93"/>
      <c r="AZ54" s="85"/>
      <c r="BA54" s="92"/>
      <c r="BB54" s="93"/>
      <c r="BC54" s="85"/>
      <c r="BD54" s="92"/>
      <c r="BE54" s="93"/>
      <c r="BF54" s="85"/>
      <c r="BG54" s="92"/>
      <c r="BH54" s="93"/>
      <c r="BI54" s="85"/>
      <c r="BJ54" s="92"/>
      <c r="BK54" s="93"/>
      <c r="BL54" s="85"/>
      <c r="BM54" s="92"/>
      <c r="BN54" s="93"/>
      <c r="BO54" s="85"/>
      <c r="BP54" s="92"/>
      <c r="BQ54" s="93"/>
      <c r="BR54" s="85"/>
      <c r="BS54" s="92"/>
      <c r="BT54" s="93"/>
      <c r="BU54" s="86"/>
      <c r="BV54" s="85">
        <f>IF((Spese_Rendiconto_Anno0!BV53+Spese_Rendiconto_Anno0!BW53-Entrate_Rendiconto_Anno0!D58)&lt;0,Entrate_Rendiconto_Anno0!D58-Spese_Rendiconto_Anno0!BV53-Spese_Rendiconto_Anno0!BW53,0)</f>
        <v>0</v>
      </c>
      <c r="BW54" s="92"/>
      <c r="BX54" s="93">
        <f>IF((Spese_Rendiconto_Anno0!BX53-Entrate_Rendiconto_Anno0!E58)&lt;0,Entrate_Rendiconto_Anno0!E58-Spese_Rendiconto_Anno0!BX53,0)</f>
        <v>0</v>
      </c>
      <c r="BY54" s="64" t="s">
        <v>144</v>
      </c>
    </row>
    <row r="55" ht="19.5" customHeight="1" thickTop="1">
      <c r="B55" s="66" t="s">
        <v>136</v>
      </c>
    </row>
    <row r="56" ht="15">
      <c r="B56" s="66" t="s">
        <v>135</v>
      </c>
    </row>
  </sheetData>
  <sheetProtection password="D3C7" sheet="1"/>
  <mergeCells count="77"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BC5:BE5"/>
    <mergeCell ref="V5:X5"/>
    <mergeCell ref="Y5:AA5"/>
    <mergeCell ref="AB5:AD5"/>
    <mergeCell ref="AE5:AG5"/>
    <mergeCell ref="AH5:AJ5"/>
    <mergeCell ref="AK5:AM5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2023-12-29T13:13:01Z</dcterms:modified>
  <cp:category/>
  <cp:version/>
  <cp:contentType/>
  <cp:contentStatus/>
</cp:coreProperties>
</file>